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fetterle.ivo" reservationPassword="0"/>
  <workbookPr/>
  <bookViews>
    <workbookView xWindow="240" yWindow="120" windowWidth="14940" windowHeight="9225" activeTab="0"/>
  </bookViews>
  <sheets>
    <sheet name="000_Ostatní" sheetId="1" r:id="rId1"/>
    <sheet name="000_Vedlejší" sheetId="2" r:id="rId2"/>
    <sheet name="E.2_E.2.01" sheetId="3" r:id="rId3"/>
    <sheet name="E.2_E.2.02" sheetId="4" r:id="rId4"/>
    <sheet name="E.2_E.2.03" sheetId="5" r:id="rId5"/>
    <sheet name="SO 001" sheetId="6" r:id="rId6"/>
    <sheet name="SO 101" sheetId="7" r:id="rId7"/>
    <sheet name="SO 101.1" sheetId="8" r:id="rId8"/>
    <sheet name="SO 102" sheetId="9" r:id="rId9"/>
    <sheet name="SO 103" sheetId="10" r:id="rId10"/>
    <sheet name="SO 104" sheetId="11" r:id="rId11"/>
    <sheet name="SO 106_SO106.1" sheetId="12" r:id="rId12"/>
    <sheet name="SO 106_SO106.2A" sheetId="13" r:id="rId13"/>
    <sheet name="SO 106_SO106.2B" sheetId="14" r:id="rId14"/>
    <sheet name="SO 106_SO106.3" sheetId="15" r:id="rId15"/>
    <sheet name="SO 106_SO106.4" sheetId="16" r:id="rId16"/>
    <sheet name="SO 106_SO106.5" sheetId="17" r:id="rId17"/>
    <sheet name="SO 201" sheetId="18" r:id="rId18"/>
    <sheet name="SO 202" sheetId="19" r:id="rId19"/>
    <sheet name="SO 203" sheetId="20" r:id="rId20"/>
    <sheet name="SO 301" sheetId="21" r:id="rId21"/>
    <sheet name="SO 303" sheetId="22" r:id="rId22"/>
    <sheet name="SO 351" sheetId="23" r:id="rId23"/>
    <sheet name="SO 431.1" sheetId="24" r:id="rId24"/>
    <sheet name="SO 501" sheetId="25" r:id="rId25"/>
  </sheets>
  <definedNames/>
  <calcPr/>
  <webPublishing/>
</workbook>
</file>

<file path=xl/sharedStrings.xml><?xml version="1.0" encoding="utf-8"?>
<sst xmlns="http://schemas.openxmlformats.org/spreadsheetml/2006/main" count="12789" uniqueCount="2294">
  <si>
    <t>ASPE10</t>
  </si>
  <si>
    <t>S</t>
  </si>
  <si>
    <t>Firma: Správa a údržba silnic Jihomoravského kraje, příspěvková organizace kraje</t>
  </si>
  <si>
    <t>Soupis prací objektu</t>
  </si>
  <si>
    <t xml:space="preserve">Stavba: </t>
  </si>
  <si>
    <t>SUS JMK</t>
  </si>
  <si>
    <t>III/3983, III/39914 TAVÍKOVICE - PRŮTAH (SÚS)</t>
  </si>
  <si>
    <t>O</t>
  </si>
  <si>
    <t>Objekt:</t>
  </si>
  <si>
    <t>000</t>
  </si>
  <si>
    <t>ONVN</t>
  </si>
  <si>
    <t>O1</t>
  </si>
  <si>
    <t>Rozpočet:</t>
  </si>
  <si>
    <t>0,00</t>
  </si>
  <si>
    <t>15,00</t>
  </si>
  <si>
    <t>21,00</t>
  </si>
  <si>
    <t>3</t>
  </si>
  <si>
    <t>2</t>
  </si>
  <si>
    <t>Ostatní</t>
  </si>
  <si>
    <t>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</si>
  <si>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</si>
  <si>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</si>
  <si>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</si>
  <si>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</si>
  <si>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</si>
  <si>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</si>
  <si>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</si>
  <si>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</si>
  <si>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</si>
  <si>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</si>
  <si>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</si>
  <si>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</si>
  <si>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</si>
  <si>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</si>
  <si>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</si>
  <si>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</si>
  <si>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</si>
  <si>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</si>
  <si>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</si>
  <si>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</si>
  <si>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02911</t>
  </si>
  <si>
    <t/>
  </si>
  <si>
    <t>OSTATNÍ POŽADAVKY - GEODETICKÉ ZAMĚŘENÍ</t>
  </si>
  <si>
    <t>KPL</t>
  </si>
  <si>
    <t>PP</t>
  </si>
  <si>
    <t>VV</t>
  </si>
  <si>
    <t>1=1,000 [A]</t>
  </si>
  <si>
    <t>TS</t>
  </si>
  <si>
    <t>zahrnuje veškeré náklady spojené s objednatelem požadovanými pracemi</t>
  </si>
  <si>
    <t>02943</t>
  </si>
  <si>
    <t>OSTATNÍ POŽADAVKY - VYPRACOVÁNÍ RDS</t>
  </si>
  <si>
    <t>Realizační dokumentace stavby (dále jen RDS)</t>
  </si>
  <si>
    <t>02944</t>
  </si>
  <si>
    <t>OSTAT POŽADAVKY - DOKUMENTACE SKUTEČ PROVEDENÍ V DIGIT FORMĚ</t>
  </si>
  <si>
    <t>Dokumentace skutečného provedení stavby (dále jen DSPS)</t>
  </si>
  <si>
    <t>02945</t>
  </si>
  <si>
    <t>OSTAT POŽADAVKY - GEOMETRICKÝ PLÁN</t>
  </si>
  <si>
    <t>položka zahrnuje:  
 - přípravu podkladů, podání žádosti na katastrální úřad  
 - polní práce spojené s vyhotovením geometrického plánu  
 - výpočetní a grafické kancelářské práce  
 - úřední ověření výsledného geometrického plánu</t>
  </si>
  <si>
    <t>02946</t>
  </si>
  <si>
    <t>OSTAT POŽADAVKY - FOTODOKUMENTACE</t>
  </si>
  <si>
    <t>stavby</t>
  </si>
  <si>
    <t>položka zahrnuje:  
- fotodokumentaci zadavatelem požadovaného děje a konstrukcí v požadovaných časových intervalech  
- zadavatelem specifikované výstupy (fotografie v papírovém a digitálním formátu) v požadovaném počtu</t>
  </si>
  <si>
    <t>pasport místních budov dotčených stavbou před, v průběhu a po skončení stavby</t>
  </si>
  <si>
    <t>Vedlejší</t>
  </si>
  <si>
    <t>00001</t>
  </si>
  <si>
    <t>R</t>
  </si>
  <si>
    <t>Vytyčení veškerých inženýrských sítí v prostoru staveniště</t>
  </si>
  <si>
    <t>00002</t>
  </si>
  <si>
    <t>Vytyčení obvodu prostoru staveniště</t>
  </si>
  <si>
    <t>00003</t>
  </si>
  <si>
    <t>Zřízení a odstranění zařízení staveniště</t>
  </si>
  <si>
    <t>00004</t>
  </si>
  <si>
    <t>Zajištění povolení k uzavírkám</t>
  </si>
  <si>
    <t>00005</t>
  </si>
  <si>
    <t>Zajištění stanovení, umístění, údržbu, přemístění a odstranění dočasného dopravního značení</t>
  </si>
  <si>
    <t>00008</t>
  </si>
  <si>
    <t>Zajištění přístupů a příjezdů k sousedním nemovitostem</t>
  </si>
  <si>
    <t>7</t>
  </si>
  <si>
    <t>00014</t>
  </si>
  <si>
    <t>Zajištění provedení a výstupů veškerých zkoušek a revizí</t>
  </si>
  <si>
    <t>8</t>
  </si>
  <si>
    <t>00015</t>
  </si>
  <si>
    <t>Bezpečnostní opatření</t>
  </si>
  <si>
    <t>00016</t>
  </si>
  <si>
    <t>Výpočet hluku ze stavební činnosti</t>
  </si>
  <si>
    <t>00018</t>
  </si>
  <si>
    <t>Návrh technologického postupu prací</t>
  </si>
  <si>
    <t>11</t>
  </si>
  <si>
    <t>00020</t>
  </si>
  <si>
    <t>Zajištění biologického dozoru</t>
  </si>
  <si>
    <t>viz. dokladová část</t>
  </si>
  <si>
    <t>E.2</t>
  </si>
  <si>
    <t>DOPRAVNĚ INŽENÝRSKÁ OPATŘENÍ</t>
  </si>
  <si>
    <t>E.2.01</t>
  </si>
  <si>
    <t>1. FÁZE</t>
  </si>
  <si>
    <t>Komunikace</t>
  </si>
  <si>
    <t>57791A</t>
  </si>
  <si>
    <t>VÝSPRAVA VÝTLUKŮ SMĚSÍ ACO (HMOTNOST)</t>
  </si>
  <si>
    <t>T</t>
  </si>
  <si>
    <t>lokální vysprávky objízdné trasy - přesná místa budou určena investorem po domluvě, "čerpáno se souhlasem investora"  
vyspravení výtluků vozovky asfaltovým betonem ACO 11 tl. vrstvy do 50 mm, spojovací nátěr z asf. emulze v množství 0,50 kg/m2, proříznutí v místech napojení, asfaltová zálivka modifikovaná, včetně odvozu a likvidace vybouraného materiálu v režii zhotovitele</t>
  </si>
  <si>
    <t>50=50,000 [A]</t>
  </si>
  <si>
    <t>- odfrézování nebo jiné odstranění poškozených vozovkových vrstev  
- zaříznutí hran  
- vyčištění  
- nátěr  
- dodání a výplň předepsanou zhutněnou balenou asfaltovou směsí  
- asfaltová zálivka</t>
  </si>
  <si>
    <t>577A2</t>
  </si>
  <si>
    <t>VÝSPRAVA TRHLIN ASFALTOVOU ZÁLIVKOU MODIFIK</t>
  </si>
  <si>
    <t>M</t>
  </si>
  <si>
    <t>Konkrétní délky budou určeny na stavbě.  
- Vytvoření komůrky proříznutím drážky š. 10-20 mm dle šířky původní trhliny a hloubky 35 mm   
- Pročištění drážky  
- Opatření stěn adhezním penetračním nátěrem  
- Zalití trhliny (drážky) pružnou asfaltovou zálivkou modifik.  
zaměřeno na stavbě</t>
  </si>
  <si>
    <t>100=100,000 [A]</t>
  </si>
  <si>
    <t>- vyfrézování drážky šířky do 20mm hloubky do 40mm  
- vyčištění  
- nátěr  
- výplň předepsanou zálivkovou hmotou</t>
  </si>
  <si>
    <t>Ostatní konstrukce a práce</t>
  </si>
  <si>
    <t>914122</t>
  </si>
  <si>
    <t>DOPRAVNÍ ZNAČKY ZÁKLADNÍ VELIKOSTI OCELOVÉ FÓLIE TŘ 1 - MONTÁŽ S PŘEMÍSTĚNÍM</t>
  </si>
  <si>
    <t>KUS</t>
  </si>
  <si>
    <t>Přechodné dopravní značení - Svislá dopravní značka  
7xA15 - Práce  
2xA10 - Světelné signály  
4xB20a-50 - Nejvyšší dovolená rychlost  
2xB20a-70 - Nejvyšší dovolená rychlost  
4xB21a - Zákaz předjíždění  
2xB26 - Konec všech zákazů  
viz příloha ZOV - DIO - E2</t>
  </si>
  <si>
    <t>7+2+4+2+4+2=21,000 [A]</t>
  </si>
  <si>
    <t>položka zahrnuje:  
- dopravu demontované značky z dočasné skládky  
- osazení a montáž značky na místě určeném projektem  
- nutnou opravu poškozených částí  
nezahrnuje dodávku značky</t>
  </si>
  <si>
    <t>914123</t>
  </si>
  <si>
    <t>DOPRAVNÍ ZNAČKY ZÁKLADNÍ VELIKOSTI OCELOVÉ FÓLIE TŘ 1 - DEMONTÁŽ</t>
  </si>
  <si>
    <t>k pol.č. 914122</t>
  </si>
  <si>
    <t>21=21,000 [A]</t>
  </si>
  <si>
    <t>Položka zahrnuje odstranění, demontáž a odklizení materiálu s odvozem na předepsané místo</t>
  </si>
  <si>
    <t>914129</t>
  </si>
  <si>
    <t>DOPRAV ZNAČKY ZÁKLAD VEL OCEL FÓLIE TŘ 1 - NÁJEMNÉ</t>
  </si>
  <si>
    <t>KSDEN</t>
  </si>
  <si>
    <t>5xA15 - Práce, k pol.č. 914122, nájemné 63 dnů,</t>
  </si>
  <si>
    <t>5*63=315,000 [A]</t>
  </si>
  <si>
    <t>položka zahrnuje sazbu za pronájem dopravních značek a zařízení, počet jednotek je určen jako součin počtu značek a počtu dní použití</t>
  </si>
  <si>
    <t>k pol.č. 914122, nájemné 7 dnů,  
2xA15 - Práce  
2xA10 - Světelné signály  
4xB20a-50 - Nejvyšší dovolená rychlost  
2xB20a-70 - Nejvyšší dovolená rychlost  
4xB21a - Zákaz předjíždění  
2xB26 - Konec všech zákazů</t>
  </si>
  <si>
    <t>16*7=112,000 [A]</t>
  </si>
  <si>
    <t>914322</t>
  </si>
  <si>
    <t>DOPRAV ZNAČKY ZMENŠ VEL OCEL FÓLIE TŘ 1 - MONTÁŽ S PŘESUNEM</t>
  </si>
  <si>
    <t>Přechodné dopravní značení - Svislá dopravní značka - 2x E3a  
viz příloha ZOV - DIO - E2</t>
  </si>
  <si>
    <t>1+1=2,000 [A]</t>
  </si>
  <si>
    <t>914323</t>
  </si>
  <si>
    <t>DOPRAV ZNAČKY ZMENŠ VEL OCEL FÓLIE TŘ 1 - DEMONTÁŽ</t>
  </si>
  <si>
    <t>k pol.č. 914322</t>
  </si>
  <si>
    <t>2=2,000 [A]</t>
  </si>
  <si>
    <t>914329</t>
  </si>
  <si>
    <t>DOPRAV ZNAČKY ZMENŠ VEL OCEL FÓLIE TŘ 1 - NÁJEMNÉ</t>
  </si>
  <si>
    <t>k pol.č. 914322, nájemné 7 dnů</t>
  </si>
  <si>
    <t>2*7=14,000 [A]</t>
  </si>
  <si>
    <t>914422</t>
  </si>
  <si>
    <t>DOPRAVNÍ ZNAČKY 100X150CM OCELOVÉ FÓLIE TŘ 1 - MONTÁŽ S PŘEMÍSTĚNÍM</t>
  </si>
  <si>
    <t>Přechodné dopravní značení - Svislá dopravní značka   
2xIP22a - Změna místní úpravy  
viz příloha ZOV - DIO - E2</t>
  </si>
  <si>
    <t>914423</t>
  </si>
  <si>
    <t>DOPRAVNÍ ZNAČKY 100X150CM OCELOVÉ FÓLIE TŘ 1 - DEMONTÁŽ</t>
  </si>
  <si>
    <t>k pol.č. 914422</t>
  </si>
  <si>
    <t>12</t>
  </si>
  <si>
    <t>914429</t>
  </si>
  <si>
    <t>DOPRAV ZNAČ 100X150CM OCEL FÓLIE TŘ 1 - NÁJEMNÉ</t>
  </si>
  <si>
    <t>k pol.č. 914422, nájemné 7 dnů</t>
  </si>
  <si>
    <t>13</t>
  </si>
  <si>
    <t>914922</t>
  </si>
  <si>
    <t>SLOUPKY A STOJKY DZ Z OCEL TRUBEK DO PATKY MONTÁŽ S PŘESUNEM</t>
  </si>
  <si>
    <t>sloupky k dopravním značkám svislým, s červenobílým pruhováním  
viz příloha ZOV - DIO - E2</t>
  </si>
  <si>
    <t>5+2+2+4+2+4+2+2+4=27,000 [A]</t>
  </si>
  <si>
    <t>položka zahrnuje:  
- dopravu demontovaného zařízení z dočasné skládky  
- osazení a montáž zařízení na místě určeném projektem  
- nutnou opravu poškozených částí  
nezahrnuje dodávku sloupku, stojky a upevňovacího zařízení</t>
  </si>
  <si>
    <t>14</t>
  </si>
  <si>
    <t>914923</t>
  </si>
  <si>
    <t>SLOUPKY A STOJKY DZ Z OCEL TRUBEK DO PATKY DEMONTÁŽ</t>
  </si>
  <si>
    <t>k pol.č. 914922</t>
  </si>
  <si>
    <t>27=27,000 [A]</t>
  </si>
  <si>
    <t>15</t>
  </si>
  <si>
    <t>914929</t>
  </si>
  <si>
    <t>SLOUPKY A STOJKY DZ Z OCEL TRUBEK DO PATKY NÁJEMNÉ</t>
  </si>
  <si>
    <t>k pol.č. 914922, nájemné</t>
  </si>
  <si>
    <t>5*63=315,000 [A] 
16*7=112,000 [B] 
2*7=14,000 [C] 
4*7=28,000 [D] 
celkem: A+B+C+D=469,000 [E]</t>
  </si>
  <si>
    <t>položka zahrnuje sazbu za pronájem dopravních značek a zařízení. Počet měrných jednotek se určí jako součin počtu sloupků a počtu dní použití</t>
  </si>
  <si>
    <t>16</t>
  </si>
  <si>
    <t>915321</t>
  </si>
  <si>
    <t>VODOR DOPRAV ZNAČ Z FÓLIE DOČAS ODSTRANITEL - DOD A POKLÁDKA</t>
  </si>
  <si>
    <t>M2</t>
  </si>
  <si>
    <t>Přechodné dopravní značení - Příčná čára souvislá ze žluté fólie (V5) - dodávka a pokládka  
viz příloha ZOV - DIO - E2</t>
  </si>
  <si>
    <t>2,50=2,500 [A]</t>
  </si>
  <si>
    <t>položka zahrnuje:  
- dodání a pokládku předepsané fólie  
- zahrnuje předznačení</t>
  </si>
  <si>
    <t>17</t>
  </si>
  <si>
    <t>915322</t>
  </si>
  <si>
    <t>VODOR DOPRAV ZNAČ Z FÓLIE DOČAS ODSTRANITEL - ODSTRANĚNÍ</t>
  </si>
  <si>
    <t>k pol.č. 915321</t>
  </si>
  <si>
    <t>zahrnuje odstranění značení bez ohledu na způsob provedení (zatření, zbroušení) a odklizení vzniklé suti</t>
  </si>
  <si>
    <t>18</t>
  </si>
  <si>
    <t>916112</t>
  </si>
  <si>
    <t>DOPRAV SVĚTLO VÝSTRAŽ SAMOSTATNÉ - MONTÁŽ S PŘESUNEM</t>
  </si>
  <si>
    <t>Přechodné dopravní značení - Výstražné světlo typu 1 samostatné + akumulátor včetně základové konstrukce (stojan k dopravním silničním značkám jednoduchý - červenobílé pruhování + základová deska) - půjčené značení - montáž s přemístěním  
viz příloha ZOV - DIO - E2</t>
  </si>
  <si>
    <t>5+5+3=13,000 [A]</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</si>
  <si>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</si>
  <si>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19</t>
  </si>
  <si>
    <t>916113</t>
  </si>
  <si>
    <t>DOPRAV SVĚTLO VÝSTRAŽ SAMOSTATNÉ - DEMONTÁŽ</t>
  </si>
  <si>
    <t>k pol.č. 916112</t>
  </si>
  <si>
    <t>13=13,000 [A]</t>
  </si>
  <si>
    <t>Položka zahrnuje odstranění, demontáž a odklizení zařízení s odvozem na předepsané místo</t>
  </si>
  <si>
    <t>20</t>
  </si>
  <si>
    <t>916119</t>
  </si>
  <si>
    <t>DOPRAV SVĚTLO VÝSTRAŽ SAMOSTATNÉ - NÁJEMNÉ</t>
  </si>
  <si>
    <t>k pol.č. 916112, nájemné 63 dnů</t>
  </si>
  <si>
    <t>(5+5)*63=630,000 [A]</t>
  </si>
  <si>
    <t>položka zahrnuje sazbu za pronájem zařízení. Počet měrných jednotek se určí jako součin počtu zařízení a počtu dní použití.</t>
  </si>
  <si>
    <t>21</t>
  </si>
  <si>
    <t>k pol.č. 916112, nájemné 7 dnů</t>
  </si>
  <si>
    <t>3*7=21,000 [A]</t>
  </si>
  <si>
    <t>22</t>
  </si>
  <si>
    <t>916122</t>
  </si>
  <si>
    <t>DOPRAV SVĚTLO VÝSTRAŽ SOUPRAVA 3KS - MONTÁŽ S PŘESUNEM</t>
  </si>
  <si>
    <t>Přechodné dopravní značení - Výstražné světlo typu 1,   1kus= souprava 3 kusů + akumulátor včetně základové konstrukce (stojan k dopravním silničním značkám jednoduchý - červenobílé pruhování + základová deska) - půjčené značení - montáž s přemístěním  
viz příloha ZOV - DIO - E2</t>
  </si>
  <si>
    <t>23</t>
  </si>
  <si>
    <t>916123</t>
  </si>
  <si>
    <t>DOPRAV SVĚTLO VÝSTRAŽ SOUPRAVA 3KS - DEMONTÁŽ</t>
  </si>
  <si>
    <t>k pol.č. 916122</t>
  </si>
  <si>
    <t>24</t>
  </si>
  <si>
    <t>916129</t>
  </si>
  <si>
    <t>DOPRAV SVĚTLO VÝSTRAŽ SOUPRAVA 3KS - NÁJEMNÉ</t>
  </si>
  <si>
    <t>k pol.č. 916122, nájemné 7 dnů</t>
  </si>
  <si>
    <t>1*7=7,000 [A]</t>
  </si>
  <si>
    <t>25</t>
  </si>
  <si>
    <t>916152</t>
  </si>
  <si>
    <t>SEMAFOROVÁ PŘENOSNÁ SOUPRAVA - MONTÁŽ S PŘESUNEM</t>
  </si>
  <si>
    <t>Přechodné dopravní značení - Souprava přenosných semaforů SSZ + akumulátor včetně základové konstrukce (stojan k dopravním silničním značkám jednoduchý - červenobílé pruhování + základová deska) - půjčené značení - montáž s přemístěním  
viz příloha ZOV - DIO - E2</t>
  </si>
  <si>
    <t>26</t>
  </si>
  <si>
    <t>916153</t>
  </si>
  <si>
    <t>SEMAFOROVÁ PŘENOSNÁ SOUPRAVA - DEMONTÁŽ</t>
  </si>
  <si>
    <t>k pol.č. 916152</t>
  </si>
  <si>
    <t>27</t>
  </si>
  <si>
    <t>916159</t>
  </si>
  <si>
    <t>SEMAFOROVÁ PŘENOSNÁ SOUPRAVA - NÁJEMNÉ</t>
  </si>
  <si>
    <t>k pol.č. 916152, nájemné 7 dnů,</t>
  </si>
  <si>
    <t>28</t>
  </si>
  <si>
    <t>916312</t>
  </si>
  <si>
    <t>DOPRAVNÍ ZÁBRANY Z2 S FÓLIÍ TŘ 1 - MONTÁŽ S PŘESUNEM</t>
  </si>
  <si>
    <t>Přechodné dopravní značení   
2xZ2 - Zábrana pro označení uzavírky  
viz příloha ZOV - DIO - E2</t>
  </si>
  <si>
    <t>položka zahrnuje:  
- přemístění zařízení z dočasné skládky a jeho osazení a montáž na místě určeném projektem  
- údržbu po celou dobu trvání funkce, náhradu zničených nebo ztracených kusů, nutnou opravu poškozených částí</t>
  </si>
  <si>
    <t>29</t>
  </si>
  <si>
    <t>916313</t>
  </si>
  <si>
    <t>DOPRAVNÍ ZÁBRANY Z2 S FÓLIÍ TŘ 1 - DEMONTÁŽ</t>
  </si>
  <si>
    <t>k pol.č. 916312</t>
  </si>
  <si>
    <t>30</t>
  </si>
  <si>
    <t>916319</t>
  </si>
  <si>
    <t>DOPRAVNÍ ZÁBRANY Z2 - NÁJEMNÉ</t>
  </si>
  <si>
    <t>k pol.č. 916312, nájemné 7 dnů</t>
  </si>
  <si>
    <t>31</t>
  </si>
  <si>
    <t>916352</t>
  </si>
  <si>
    <t>SMĚROVACÍ DESKY Z4 OBOUSTR S FÓLIÍ TŘ 1 - MONTÁŽ S PŘESUNEM</t>
  </si>
  <si>
    <t>Přechodné dopravní značení   
61xZ4 - Směrová deska s podstavcem  
viz příloha ZOV - DIO - E2</t>
  </si>
  <si>
    <t>15+23+23=61,000 [A]</t>
  </si>
  <si>
    <t>32</t>
  </si>
  <si>
    <t>916353</t>
  </si>
  <si>
    <t>SMĚROVACÍ DESKY Z4 OBOUSTR S FÓLIÍ TŘ 1 - DEMONTÁŽ</t>
  </si>
  <si>
    <t>k pol.č. 916352</t>
  </si>
  <si>
    <t>61=61,000 [A]</t>
  </si>
  <si>
    <t>33</t>
  </si>
  <si>
    <t>916359</t>
  </si>
  <si>
    <t>SMĚROVACÍ DESKY Z4 OBOUSTR S FÓLIÍ TŘ 1 - NÁJEMNÉ</t>
  </si>
  <si>
    <t>k pol.č. 916352, nájemné 63 dnů</t>
  </si>
  <si>
    <t>(15+23)*63=2 394,000 [A]</t>
  </si>
  <si>
    <t>34</t>
  </si>
  <si>
    <t>k pol.č. 916352, nájemné 7 dnů</t>
  </si>
  <si>
    <t>23*7=161,000 [A]</t>
  </si>
  <si>
    <t>35</t>
  </si>
  <si>
    <t>916712</t>
  </si>
  <si>
    <t>UPEVŇOVACÍ KONSTR - PODKLADNÍ DESKA POD 28KG - MONTÁŽ S PŘESUNEM</t>
  </si>
  <si>
    <t>Přechodné dopravní značení, podkladní desky ke sloupkům, sloupky u značky IP 22 =2ks na 1 sloupek=1značka  
viz příloha ZOV - DIO - E2</t>
  </si>
  <si>
    <t>5=5,000 [A] 
16=16,000 [B] 
2+2=4,000 [C] 
4=4,000 [D] 
celkem: A+B+C+D=29,000 [E]</t>
  </si>
  <si>
    <t>36</t>
  </si>
  <si>
    <t>916713</t>
  </si>
  <si>
    <t>UPEVŇOVACÍ KONSTR - PODKLADNÍ DESKA POD 28KG - DEMONTÁŽ</t>
  </si>
  <si>
    <t>k pol.č. 916712</t>
  </si>
  <si>
    <t>29=29,000 [A]</t>
  </si>
  <si>
    <t>37</t>
  </si>
  <si>
    <t>916719</t>
  </si>
  <si>
    <t>UPEVŇOVACÍ KONSTR - PODKLAD DESKA POD 28KG - NÁJEMNÉ</t>
  </si>
  <si>
    <t>k pol.č. 916712, nájemné ve dnech</t>
  </si>
  <si>
    <t>5*63 dnů=315,000 [A] 
16*7 dnů=112,000 [B] 
(2+2)*7 dnů=28,000 [C] 
4*7 dnů=28,000 [D] 
celkem: A+B+C+D=483,000 [E]</t>
  </si>
  <si>
    <t>E.2.02</t>
  </si>
  <si>
    <t>2. FÁZE</t>
  </si>
  <si>
    <t>250=250,000 [A]</t>
  </si>
  <si>
    <t>91400</t>
  </si>
  <si>
    <t>DOČASNÉ ZAKRYTÍ NEBO OTOČENÍ STÁVAJÍCÍCH DOPRAVNÍCH ZNAČEK</t>
  </si>
  <si>
    <t>zaměřeno na trase  
viz příloha ZOV - DIO - E2</t>
  </si>
  <si>
    <t>4+1=5,000 [A]</t>
  </si>
  <si>
    <t>zahrnuje zakrytí dočasně neplatných svislých dopravních značek (nebo jejich částí) bez ohledu na způsob a na jejich velikost (zakrytí neprůhledným materiálem nebo otočení značky) a jeho následné odstranění</t>
  </si>
  <si>
    <t>Přechodné dopravní značení - Svislá dopravní značka   
3xA15 - Práce  
3xA10 - Světelné signály  
2xB1 - Zákaz vjezdu všech vozidel (v obou směrech)   
3xB20a-30 - Nejvyšší dovolená rychlost  
3xB26 - Konec všech zákazů  
C4a - Přikázaný směr objíždění vpravo  
C4b - Přikázaný směr objíždění vlevo  
7xE13 - Text  
2xIP10a - Slepá pozemní komunikace  
3xIP10b - Návěst před slepou pozemní komunikací  
6xIS11b - Směrová tabule pro vyznačení objížďky  
2xIS11c - Směrová tabule pro vyznačení objížďky  
viz příloha ZOV - DIO - E2</t>
  </si>
  <si>
    <t>3+3+2+3+3+1+1+7+2+3+6+2=36,000 [A]</t>
  </si>
  <si>
    <t>36=36,000 [A]</t>
  </si>
  <si>
    <t>k pol.č. 914122, nájemné 126 dnů</t>
  </si>
  <si>
    <t>36*126=4 536,000 [A]</t>
  </si>
  <si>
    <t>Přechodné dopravní značení - Svislá dopravní značka   
7x IS 11a   
viz příloha ZOV - DIO - E2</t>
  </si>
  <si>
    <t>7=7,000 [A]</t>
  </si>
  <si>
    <t>k pol.č. 914422, nájemné 126 dnů</t>
  </si>
  <si>
    <t>7*126=882,000 [A]</t>
  </si>
  <si>
    <t>3+3+3+3+3+1+1+2+3+7+4+8=41,000 [A]</t>
  </si>
  <si>
    <t>k pol.č. 914922,</t>
  </si>
  <si>
    <t>41=41,000 [A]</t>
  </si>
  <si>
    <t>k pol.č. 914922, nájemné 126 dnů</t>
  </si>
  <si>
    <t>41*126=5 166,000 [A]</t>
  </si>
  <si>
    <t>3,75=3,750 [A]</t>
  </si>
  <si>
    <t>3=3,000 [A]</t>
  </si>
  <si>
    <t>k pol.č. 916112, nájemné 126 dnů</t>
  </si>
  <si>
    <t>3*126=378,000 [A]</t>
  </si>
  <si>
    <t>Přechodné dopravní značení - Výstražné světlo typu 1,   1 kus = souprava 3 kusů + akumulátor včetně základové konstrukce (stojan k dopravním silničním značkám jednoduchý - červenobílé pruhování + základová deska) - půjčené značení - montáž s přemístěním  
viz příloha ZOV - DIO - E2</t>
  </si>
  <si>
    <t>k pol.č. 916122,</t>
  </si>
  <si>
    <t>k pol.č. 916122, nájemné 126 dnů</t>
  </si>
  <si>
    <t>2*126=252,000 [A]</t>
  </si>
  <si>
    <t>916132</t>
  </si>
  <si>
    <t>DOPRAV SVĚTLO VÝSTRAŽ SOUPRAVA 5KS - MONTÁŽ S PŘESUNEM</t>
  </si>
  <si>
    <t>Přechodné dopravní značení - Výstražné světlo typu 1,  1kus= souprava 5 kusů + akumulátor včetně základové konstrukce (stojan k dopravním silničním značkám jednoduchý - červenobílé pruhování + základová deska) - půjčené značení - montáž s přemístěním  
viz příloha ZOV - DIO - E2</t>
  </si>
  <si>
    <t>916133</t>
  </si>
  <si>
    <t>DOPRAV SVĚTLO VÝSTRAŽ SOUPRAVA 5KS - DEMONTÁŽ</t>
  </si>
  <si>
    <t>k pol.č. 916132</t>
  </si>
  <si>
    <t>916139</t>
  </si>
  <si>
    <t>DOPRAVNÍ SVĚTLO VÝSTRAŽNÉ SOUPRAVA 5 KUSŮ - NÁJEMNÉ</t>
  </si>
  <si>
    <t>k pol.č. 916132, nájemné 126 dnů</t>
  </si>
  <si>
    <t>126=126,000 [A]</t>
  </si>
  <si>
    <t>k pol.č. 916152, nájemné 126 dnů</t>
  </si>
  <si>
    <t>Přechodné dopravní značení -   
4xZ2 - Zábrana pro označení uzavírky  
viz příloha ZOV - DIO - E2</t>
  </si>
  <si>
    <t>4=4,000 [A]</t>
  </si>
  <si>
    <t>k pol.č. 916312, nájemné 126 dnů</t>
  </si>
  <si>
    <t>4*126=504,000 [A]</t>
  </si>
  <si>
    <t>Přechodné dopravní značení -   
15xZ4 - Směrová deska s podstavcem  
viz příloha ZOV - DIO - E2</t>
  </si>
  <si>
    <t>15=15,000 [A]</t>
  </si>
  <si>
    <t>k pol.č. 916352, nájemné 126 dnů</t>
  </si>
  <si>
    <t>15*126=1 890,000 [A]</t>
  </si>
  <si>
    <t>Přechodné dopravní značení, podkladní desky ke sloupkům, sloupky u značky IS 11a =2ks na 1 sloupek=1značka  
viz příloha ZOV - DIO - E2</t>
  </si>
  <si>
    <t>3+3+3+3+3+1+1+2+3+(7+7)+4+8=48,000 [A]</t>
  </si>
  <si>
    <t>48=48,000 [A]</t>
  </si>
  <si>
    <t>k pol.č. 916712, nájemné 126 dnů</t>
  </si>
  <si>
    <t>48*126 dnů=6 048,000 [A]</t>
  </si>
  <si>
    <t>E.2.03</t>
  </si>
  <si>
    <t>3. FÁZE</t>
  </si>
  <si>
    <t>200=200,000 [A]</t>
  </si>
  <si>
    <t>5+1=6,000 [A]</t>
  </si>
  <si>
    <t>Přechodné dopravní značení - Svislá dopravní značka   
3xA15 - Práce  
3xA10 - Světelné signály  
2xB1 - Zákaz vjezdu všech vozidel (v obou směrech)   
3xB20a-30 - Nejvyšší dovolená rychlost  
3xB26 - Konec všech zákazů  
C4a - Přikázaný směr objíždění vpravo  
C4b - Přikázaný směr objíždění vlevo  
7xE13 - Text  
2xIP10a - Slepá pozemní komunikace  
3xIP10b - Návěst před slepou pozemní komunikací  
2xIS11b - Směrová tabule pro vyznačení objížďky  
IS11c - Směrová tabule pro vyznačení objížďky  
viz příloha ZOV - DIO - E2</t>
  </si>
  <si>
    <t>3+3+2+3+3+1+1+7+2+3+2+1=31,000 [A]</t>
  </si>
  <si>
    <t>31=31,000 [A]</t>
  </si>
  <si>
    <t>31*126=3 906,000 [A]</t>
  </si>
  <si>
    <t>Přechodné dopravní značení - Svislá dopravní značka   
3x IS 11a   
viz příloha ZOV - DIO - E2</t>
  </si>
  <si>
    <t>3+3+2+3+3+1+1+2+3+3+6=30,000 [A]</t>
  </si>
  <si>
    <t>30=30,000 [A]</t>
  </si>
  <si>
    <t>30*126=3 780,000 [A]</t>
  </si>
  <si>
    <t>Přechodné dopravní značení - Výstražné světlo typu 1,  1kus= souprava 3 kusů + akumulátor včetně základové konstrukce (stojan k dopravním silničním značkám jednoduchý - červenobílé pruhování + základová deska) - půjčené značení - montáž s přemístěním  
viz příloha ZOV - DIO - E2</t>
  </si>
  <si>
    <t>1*126=126,000 [A]</t>
  </si>
  <si>
    <t>Přechodné dopravní značení -  
3xZ2 - Zábrana pro označení uzavírky  
viz příloha ZOV - DIO - E2</t>
  </si>
  <si>
    <t>Přechodné dopravní značení  
15xZ4 - Směrová deska s podstavcem  
viz příloha ZOV - DIO - E2</t>
  </si>
  <si>
    <t>3+3+2+3+3+1+1+2+3+(3+3)+6=33,000 [A]</t>
  </si>
  <si>
    <t>33=33,000 [A]</t>
  </si>
  <si>
    <t>33*126 dnů=4 158,000 [A]</t>
  </si>
  <si>
    <t>SO 001</t>
  </si>
  <si>
    <t>DEM. A STAV. ÚPRAVY Č.P. 33 NA PARCELE KN 18/2 (SÚS JMK)</t>
  </si>
  <si>
    <t>014102</t>
  </si>
  <si>
    <t>POPLATKY ZA SKLÁDKU</t>
  </si>
  <si>
    <t>zemina, kamení</t>
  </si>
  <si>
    <t>`132738` 
19,360*2,000 t/m3=38,720 [A]</t>
  </si>
  <si>
    <t>zahrnuje veškeré poplatky provozovateli skládky související s uložením odpadu na skládce.</t>
  </si>
  <si>
    <t>stavební suť</t>
  </si>
  <si>
    <t>`966148` 
24 m3*1,800 t/m3=43,200 [A] 
`966158.1` 
43 m3*2,300 t/m3=98,900 [B] 
`966158.2` 
16 m3*2,300 t/m3=36,800 [C] 
`966158.3` 
22 m3*2,300 t/m3=50,600 [D] 
`966168` 
1,50 m3*2,500 t/m3=3,750 [E] 
`967148` 
6,75 m3*1,800 t/m3=12,150 [F] 
`967158` 
3,96 m3*2,300 t/m3=9,108 [G] 
`981238` 
40 m3*0,20*1,800 t/m3=14,400 [H] 
`981338` 
165,00 m3*0,30*1,800 t/m3=89,100 [I] 
celkem: A+B+C+D+E+F+G+H+I=358,008 [J]</t>
  </si>
  <si>
    <t>stavební materiál s obsahem AZBESTU</t>
  </si>
  <si>
    <t>2,80*2,4=6,720 [A]</t>
  </si>
  <si>
    <t>Zemní práce</t>
  </si>
  <si>
    <t>132738</t>
  </si>
  <si>
    <t>HLOUBENÍ RÝH ŠÍŘ DO 2M PAŽ I NEPAŽ TŘ. I, ODVOZ DO 20KM</t>
  </si>
  <si>
    <t>M3</t>
  </si>
  <si>
    <t>rýha pro nový betonový základ,  
zaměřeno na stavbě a acad, viz přílohy č. 01 technická zpráva, 05 půdorys stodoly a oplocení, 08 příčný řez stodolou a oplocením, 11 řez novým oplocením,</t>
  </si>
  <si>
    <t>Celkem: 19,360=19,360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</si>
  <si>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</si>
  <si>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</si>
  <si>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</si>
  <si>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M3KM</t>
  </si>
  <si>
    <t>dalších 11 km dopravy na skládku k pol.č. 132738</t>
  </si>
  <si>
    <t>19,36*11=212,960 [A]</t>
  </si>
  <si>
    <t>Položka zahrnuje:  
- samostatnou dopravu zeminy  
Položka nezahrnuje:  
- x  
Způsob měření:  
- množství se určí jako součin kubatutry [m3] a požadované vzdálenosti [km].</t>
  </si>
  <si>
    <t>17120</t>
  </si>
  <si>
    <t>ULOŽENÍ SYPANINY DO NÁSYPŮ A NA SKLÁDKY BEZ ZHUTNĚNÍ</t>
  </si>
  <si>
    <t>na skládku</t>
  </si>
  <si>
    <t>`132738` 
19,360=19,360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</si>
  <si>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</si>
  <si>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</si>
  <si>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</si>
  <si>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zásyp vhodným materiálem do zásypů, násypů - do podsklepených prostor a po vybourání konstrukcí  
zaměřeno na stavbě a acad, viz přílohy č. 01 technická zpráva, 05 půdorys stodoly a oplocení, 08 příčný řez stodolou a oplocením,</t>
  </si>
  <si>
    <t>87,67=87,670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</si>
  <si>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</si>
  <si>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</si>
  <si>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</si>
  <si>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zhutnění povrchů po demolici a násypech a zásypech  
zaměřeno na stavbě a acad, viz přílohy č. 01 technická zpráva, 05 půdorys stodoly a oplocení, 08 příčný řez stodolou a oplocením</t>
  </si>
  <si>
    <t>71,75=71,750 [A]</t>
  </si>
  <si>
    <t>položka zahrnuje úpravu pláně včetně vyrovnání výškových rozdílů. Míru zhutnění určuje projekt.</t>
  </si>
  <si>
    <t>Základy,zvláštní zakládání</t>
  </si>
  <si>
    <t>27231</t>
  </si>
  <si>
    <t>ZÁKLADY Z PROSTÉHO BETONU</t>
  </si>
  <si>
    <t>beton C 12/15  
zaměřeno na stavbě a acad, viz přílohy č. 01 technická zpráva, 05 půdorys stodoly a oplocení, 08 příčný řez stodolou a oplocením, 11 řez novým oplocením,</t>
  </si>
  <si>
    <t>15,8=15,800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</si>
  <si>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</si>
  <si>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Svislé a kompletní konstrukce</t>
  </si>
  <si>
    <t>31123</t>
  </si>
  <si>
    <t>ZDI A STĚNY PODPĚR A VOLNÉ Z CIHEL PÁLENÝCH</t>
  </si>
  <si>
    <t>Zdivo z cihel pálených plných na MVC, tl. 30 cm  
zaměřeno na stavbě a acad, viz přílohy č. 01 technická zpráva, 05 půdorys stodoly a oplocení, 08 příčný řez stodolou a oplocením, 11 řez novým oplocením,</t>
  </si>
  <si>
    <t>20,52=20,520 [A]</t>
  </si>
  <si>
    <t>Položka zahrnuje veškerý materiál, výrobky a polotovary, včetně mimostaveništní a vnitrostaveništní dopravy (rovněž přesuny), včetně naložení a složení, případně s uložením.</t>
  </si>
  <si>
    <t>34825</t>
  </si>
  <si>
    <t>PLOTOVÉ ZÍDKY Z DESEK STAVEBNÍCH</t>
  </si>
  <si>
    <t>Stříška na plot.zeď tl.300mm z tvar.štíp.přír, délka 44 m  
zaměřeno na stavbě a acad, viz přílohy č. 01 technická zpráva, 05 půdorys stodoly a oplocení, 08 příčný řez stodolou a oplocením, 11 řez novým oplocením,</t>
  </si>
  <si>
    <t>1,80=1,800 [A]</t>
  </si>
  <si>
    <t>Úpravy povrchů, podlahy, výplně otvorů</t>
  </si>
  <si>
    <t>62442</t>
  </si>
  <si>
    <t>ÚPRAVA POVRCHŮ VNĚJŠ KONSTR ZDĚNÝCH OMÍTKOU  VÁPCEM</t>
  </si>
  <si>
    <t>Omítka stěn vnější vápenocementová štuková  
zaměřeno na stavbě a acad, viz přílohy č. 01 technická zpráva, 05 půdorys stodoly a oplocení, 08 příčný řez stodolou a oplocením, 11 řez novým oplocením,</t>
  </si>
  <si>
    <t>159=159,000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</si>
  <si>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</si>
  <si>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643211</t>
  </si>
  <si>
    <t>VRATA S OCEL ZÁRUBNÍ DŘEVĚNÁ OTEVÍRAVÁ</t>
  </si>
  <si>
    <t>Brána plotová dvoukřídlá, v=180 cm, šířka = 389 cm, impregnovaná, vodorovné a svislé latě, spojovací materiál  
zaměřeno na stavbě a acad, viz přílohy č. 01 technická zpráva, 05 půdorys stodoly a oplocení,  11 řez novým oplocením,</t>
  </si>
  <si>
    <t>3,890*1,800=7,002 [A]</t>
  </si>
  <si>
    <t>položka zahrnuje:  
- dodávka vrat dle specifikace objednatele včetně předepsané povrchové úpravy  
- montáž nových vrat  
- seřízení výrobků k jejich plné funkčnosti</t>
  </si>
  <si>
    <t>Branka plotová jednokřídlá v=180 cm,šířka =90cm, impregnovaná, vodorovné a šikmé latě, spojovací materiál  
zaměřeno na stavbě a acad, viz přílohy č. 01 technická zpráva, 05 půdorys stodoly a oplocení,  11 řez novým oplocením,</t>
  </si>
  <si>
    <t>0,900*1,800=1,620 [A]</t>
  </si>
  <si>
    <t>Přidružená stavební výroba</t>
  </si>
  <si>
    <t>711112</t>
  </si>
  <si>
    <t>IZOLACE BĚŽNÝCH KONSTRUKCÍ PROTI ZEMNÍ VLHKOSTI ASFALTOVÝMI PÁSY</t>
  </si>
  <si>
    <t>Izolace proti vlhkosti svislá pásy na sucho, 2 vrstvy - včetně dodávky pásů Sklobit G  
zaměřeno na stavbě a acad, viz přílohy č. 01 technická zpráva, 05 půdorys stodoly a oplocení, 08 příčný řez stodolou a oplocením, 11 řez novým oplocením,</t>
  </si>
  <si>
    <t>19=19,000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</si>
  <si>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</si>
  <si>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745Z11</t>
  </si>
  <si>
    <t>DEMONTÁŽ - VYPNUTÍ ZAŘÍZENÍ A ZAJIŠTĚNÍ STAVENIŠTĚ</t>
  </si>
  <si>
    <t>Odpojení elektroistalace před demolicí objektů  
zaměřeno na stavbě, viz přílohy č. 01 technická zpráva,</t>
  </si>
  <si>
    <t>1. Položka obsahuje:  
 – všechny náklady na demontáž stávajícího zařízení se všemi pomocnými doplňujícími úpravami pro jeho likvidaci</t>
  </si>
  <si>
    <t>94190</t>
  </si>
  <si>
    <t>LEHKÉ PRACOVNÍ LEŠENÍ DO 1,5 KPA</t>
  </si>
  <si>
    <t>M3OP</t>
  </si>
  <si>
    <t>Lešení lehké fasádní, š. 1 m, výška do 10 m, montáž, demontáž, doprava, pronájem 1 měsíc  
zaměřeno na stavbě a acad, viz přílohy č. 01 technická zpráva, 05 půdorys stodoly a oplocení, 08 příčný řez stodolou a oplocením,</t>
  </si>
  <si>
    <t>14*1*4=56,000 [A]</t>
  </si>
  <si>
    <t>Položka zahrnuje dovoz, montáž, údržbu, opotřebení (nájemné), demontáž, konzervaci, odvoz.</t>
  </si>
  <si>
    <t>966148</t>
  </si>
  <si>
    <t>BOURÁNÍ KONSTRUKCÍ Z CIHEL A TVÁRNIC S ODVOZEM DO 20KM</t>
  </si>
  <si>
    <t>Bourání stropů s keramickou výplní  
zaměřeno na stavbě a acad, viz přílohy č. 01 technická zpráva, 05 půdorys stodoly a oplocení, 08 příčný řez stodolou a oplocením,</t>
  </si>
  <si>
    <t>24=24,000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</si>
  <si>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</si>
  <si>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96614B</t>
  </si>
  <si>
    <t>BOURÁNÍ KONSTRUKCÍ Z CIHEL A TVÁRNIC - DOPRAVA</t>
  </si>
  <si>
    <t>tkm</t>
  </si>
  <si>
    <t>dalších 11 km dopravy na skládku k pol.č. 966148</t>
  </si>
  <si>
    <t>24 m3*1,800 t/m3*11 km=475,200 [A]</t>
  </si>
  <si>
    <t>Položka zahrnuje samostatnou dopravu suti a vybouraných hmot. Množství se určí jako součin hmotnosti [t] a požadované vzdálenosti [km].</t>
  </si>
  <si>
    <t>966158</t>
  </si>
  <si>
    <t>BOURÁNÍ KONSTRUKCÍ Z PROST BETONU S ODVOZEM DO 20KM</t>
  </si>
  <si>
    <t>Bourání základů z betonu proloženého kamenem  
zaměřeno na stavbě a acad, viz přílohy č. 01 technická zpráva, 05 půdorys stodoly a oplocení, 08 příčný řez stodolou a oplocením,</t>
  </si>
  <si>
    <t>43=43,000 [A]</t>
  </si>
  <si>
    <t>Bourání základů z betonu prostého  
zaměřeno na stavbě a acad, viz přílohy č. 01 technická zpráva, 05 půdorys stodoly a oplocení, 08 příčný řez stodolou a oplocením,</t>
  </si>
  <si>
    <t>16=16,000 [A]</t>
  </si>
  <si>
    <t>Demolice konstrukcí jiným způsobem, beton prostý  
zaměřeno na stavbě a acad, viz přílohy č. 01 technická zpráva, 05 půdorys stodoly a oplocení, 08 příčný řez stodolou a oplocením,</t>
  </si>
  <si>
    <t>22=22,000 [A]</t>
  </si>
  <si>
    <t>96615B</t>
  </si>
  <si>
    <t>BOURÁNÍ KONSTRUKCÍ Z PROSTÉHO BETONU - DOPRAVA</t>
  </si>
  <si>
    <t>dalších 11 km dopravy na skládku k pol.č. 966158.1</t>
  </si>
  <si>
    <t>43 m3*2,300 t/m3*11 km=1 087,900 [A]</t>
  </si>
  <si>
    <t>dalších 11 km dopravy na skládku k pol.č. 966158.2</t>
  </si>
  <si>
    <t>16 m3*2,300 t/m3*11 km=404,800 [A]</t>
  </si>
  <si>
    <t>dalších 11 km dopravy na skládku k pol.č. 966158.3</t>
  </si>
  <si>
    <t>22 m3*2,300 t/m3*11 km=556,600 [A]</t>
  </si>
  <si>
    <t>966168</t>
  </si>
  <si>
    <t>BOURÁNÍ KONSTRUKCÍ ZE ŽELEZOBETONU S ODVOZEM DO 20KM</t>
  </si>
  <si>
    <t>Demolice konstrukcí - železobeton  
zaměřeno na stavbě a acad, viz přílohy č. 01 technická zpráva, 05 půdorys stodoly a oplocení, 08 příčný řez stodolou a oplocením,</t>
  </si>
  <si>
    <t>1,50=1,500 [A]</t>
  </si>
  <si>
    <t>96616B</t>
  </si>
  <si>
    <t>BOURÁNÍ KONSTRUKCÍ ZE ŽELEZOBETONU - DOPRAVA</t>
  </si>
  <si>
    <t>dalších 11 km dopravy na skládku k pol.č. 966168</t>
  </si>
  <si>
    <t>1,50 m3*2,500 t/m3*11 km=41,250 [A]</t>
  </si>
  <si>
    <t>96617</t>
  </si>
  <si>
    <t>BOURÁNÍ KONSTRUKCÍ ZE DŘEVA</t>
  </si>
  <si>
    <t>Demontáž trámového stropu, včetně podhledu a podlahy z palubek, včetně odvozu a likvidace vybouraného materiálu v režii zhotovitele  
zaměřeno na stavbě a acad, viz přílohy č. 01 technická zpráva, 05 půdorys stodoly a oplocení, 08 příčný řez stodolou a oplocením,</t>
  </si>
  <si>
    <t>8,10=8,100 [A]</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</si>
  <si>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</si>
  <si>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Demontáž samostatných trámů z trámového stropu, včetně odvozu a likvidace vybouraného materiálu v režii zhotovitele  
zaměřeno na stavbě a acad, viz přílohy č. 01 technická zpráva, 05 půdorys stodoly a oplocení, 08 příčný řez stodolou a oplocením,</t>
  </si>
  <si>
    <t>Demontáž dřevěného krovu, včetně odvozu a likvidace vybouraného materiálu v režii zhotovitele  
zaměřeno na stavbě a acad, viz přílohy č. 01 technická zpráva, 05 půdorys stodoly a oplocení, 08 příčný řez stodolou a oplocením</t>
  </si>
  <si>
    <t>967148</t>
  </si>
  <si>
    <t>VYBOURÁNÍ ČÁSTÍ KONSTR Z CIHEL A TVÁRNIC S ODVOZEM DO 20KM</t>
  </si>
  <si>
    <t>Demontáž krovu s krytinou pálenou  
zaměřeno na stavbě a acad, viz přílohy č. 01 technická zpráva, 05 půdorys stodoly a oplocení, 08 příčný řez stodolou a oplocením</t>
  </si>
  <si>
    <t>6,75=6,750 [A]</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</si>
  <si>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</si>
  <si>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96714B</t>
  </si>
  <si>
    <t>VYBOURÁNÍ ČÁSTÍ KONSTRUKCÍ Z CIHEL A TVÁRNIC - DOPRAVA</t>
  </si>
  <si>
    <t>dalších 11 km dopravy na skládku k pol.č. 967148</t>
  </si>
  <si>
    <t>6,75 m3*1,800 t/m3*11 km=133,650 [A]</t>
  </si>
  <si>
    <t>Položka zahrnuje:  
- samostatnou dopravu suti a vybouraných hmot  
Položka nezahrnuje:  
- x  
Způsob měření:  
- součin hmotnosti [t] a požadované vzdálenosti [km].</t>
  </si>
  <si>
    <t>967158</t>
  </si>
  <si>
    <t>VYBOURÁNÍ ČÁSTÍ KONSTRUKCÍ BETON S ODVOZEM DO 20KM</t>
  </si>
  <si>
    <t>Demontáž krovu s krytinou betonovou  
zaměřeno na stavbě a acad, viz přílohy č. 01 technická zpráva, 05 půdorys stodoly a oplocení, 08 příčný řez stodolou a oplocením,</t>
  </si>
  <si>
    <t>3,96=3,960 [A]</t>
  </si>
  <si>
    <t>96715B</t>
  </si>
  <si>
    <t>VYBOURÁNÍ ČÁSTÍ KONSTRUKCÍ BETON - DOPRAVA</t>
  </si>
  <si>
    <t>dalších 11 km dopravy na skládku k pol.č. 967158</t>
  </si>
  <si>
    <t>3,96 m3*2,300 t/m3*11 km=100,188 [A]</t>
  </si>
  <si>
    <t>96717</t>
  </si>
  <si>
    <t>VYBOURÁNÍ ČÁSTÍ KONSTRUKCÍ DŘEVĚNÝCH</t>
  </si>
  <si>
    <t>Demontáž dřevěných podlah z prken,  včetně odvozu a likvidace vybouraného materiálu v režii zhotovitele  
zaměřeno na stavbě a acad, viz přílohy č. 01 technická zpráva, 05 půdorys stodoly a oplocení, 08 příčný řez stodolou a oplocením</t>
  </si>
  <si>
    <t>0,8=0,800 [A]</t>
  </si>
  <si>
    <t>- položka zahrnuje veškerou manipulaci s vybouranou sutí a hmotami   
- položka zahrnuje veškeré další práce plynoucí z technologického předpisu a z platných předpisů</t>
  </si>
  <si>
    <t>967178</t>
  </si>
  <si>
    <t>VYBOURÁNÍ ČÁSTÍ KONSTRUKCÍ AZBESTOCEMENT. NA LAŤOVÁNÍ, S ODVOZEM DO 20KM</t>
  </si>
  <si>
    <t>Demontáž cementových, azbestocem. čtverců na laťování, včetně odvozu vybouraného materiálu na skládku  
zaměřeno na stavbě a acad, viz přílohy č. 01 technická zpráva, 05 půdorys stodoly a oplocení, 08 příčný řez stodolou a oplocením,</t>
  </si>
  <si>
    <t>Celkem: 2,800=2,800 [A]</t>
  </si>
  <si>
    <t>97616</t>
  </si>
  <si>
    <t>VYBOURÁNÍ DROBNÝCH PŘEDMĚTŮ DŘEVĚNÝCH</t>
  </si>
  <si>
    <t>Demontáž samostatných prvků krovů, včetně odvozu a likvidace vybouraného materiálu v režii zhotovitele  
zaměřeno na stavbě a acad, viz přílohy č. 01 technická zpráva, 05 půdorys stodoly a oplocení, 08 příčný řez stodolou a oplocením</t>
  </si>
  <si>
    <t>8=8,000 [A]</t>
  </si>
  <si>
    <t>38</t>
  </si>
  <si>
    <t>97617</t>
  </si>
  <si>
    <t>VYBOURÁNÍ DROBNÝCH PŘEDMĚTŮ KOVOVÝCH</t>
  </si>
  <si>
    <t>Demontáž podokapních žlabů půlkruhových, celková délka 24 m, včetně odvozu a likvidace vybouraného materiálu v režii zhotovitele  
zaměřeno na stavbě a acad, viz přílohy č. 01 technická zpráva, 05 půdorys stodoly a oplocení, 08 příčný řez stodolou a oplocením,</t>
  </si>
  <si>
    <t>39</t>
  </si>
  <si>
    <t>Demontáž oplechování parapetů, celková délka 15 m, včetně odvozu a likvidace vybouraného materiálu v režii zhotovitele  
zaměřeno na stavbě a acad, viz přílohy č. 01 technická zpráva, 05 půdorys stodoly a oplocení, 08 příčný řez stodolou a oplocením</t>
  </si>
  <si>
    <t>40</t>
  </si>
  <si>
    <t>981238</t>
  </si>
  <si>
    <t>DEMOLICE BUDOV CIHEL S PODÍLEM KONSTR DO 20%, ODVOZ DO 20KM</t>
  </si>
  <si>
    <t>Demolice budov, zdivo, podíl konstr. do 20 %, MVC  
zaměřeno na stavbě a acad, viz přílohy č. 01 technická zpráva, 05 půdorys stodoly a oplocení, 08 příčný řez stodolou a oplocením</t>
  </si>
  <si>
    <t>40=40,000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</si>
  <si>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</si>
  <si>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41</t>
  </si>
  <si>
    <t>98123B</t>
  </si>
  <si>
    <t>DEMOLICE BUDOV CIHELNÝCH S PODÍLEM KONSTRUKCÍ DO 20% - DOPRAVA</t>
  </si>
  <si>
    <t>dalších 11 km dopravy na skládku k pol.č. 981238</t>
  </si>
  <si>
    <t>40 m3*0,20*1,800 t/m3*11 km=158,400 [A]</t>
  </si>
  <si>
    <t>42</t>
  </si>
  <si>
    <t>981338</t>
  </si>
  <si>
    <t>DEMOLICE BUDOV CIHEL S PODÍLEM KONSTR DO 30%, ODVOZ DO 20KM</t>
  </si>
  <si>
    <t>Demolice budov, zdivo, podíl konstr. do 30 %, MVC  
zaměřeno na stavbě a acad, viz přílohy č. 01 technická zpráva, 05 půdorys stodoly a oplocení, 08 příčný řez stodolou a oplocením,</t>
  </si>
  <si>
    <t>165=165,000 [A]</t>
  </si>
  <si>
    <t>43</t>
  </si>
  <si>
    <t>98133B</t>
  </si>
  <si>
    <t>DEMOLICE BUDOV CIHELNÝCH S PODÍLEM KONSTRUKCÍ DO 30% - DOPRAVA</t>
  </si>
  <si>
    <t>dalších 11 km dopravy na skládku k pol.č. 981338</t>
  </si>
  <si>
    <t>165 m3*0,30*1,800 t/m3*11 km=980,100 [A]</t>
  </si>
  <si>
    <t>SO 101</t>
  </si>
  <si>
    <t>SILNICE III/3983</t>
  </si>
  <si>
    <t>`123738` 
2281,954*2,000=4 563,908 [A] 
`131738` 
7,00*2,000=14,000 [B] 
`131838` 
3,00*2,000=6,000 [C] 
`132738` 
40,845*2,000=81,690 [D] 
`132838` 
17,505*2,000=35,010 [E] 
212635 
1053,25*0,175*2,0=368,638 [L] 
Celkové množství 5069.246000=5 069,246 [M]</t>
  </si>
  <si>
    <t>stavební suti</t>
  </si>
  <si>
    <t>`96687` 
7*0,450=3,150 [A] 
`969257` 
(168+12)*0,170*2,300=70,380 [B] 
celkem: A+B=73,530 [C]</t>
  </si>
  <si>
    <t>11120</t>
  </si>
  <si>
    <t>ODSTRANĚNÍ KŘOVIN</t>
  </si>
  <si>
    <t>Kácení keřů v blízkosti stavby, včetně odvozu a likvidace v režii zhotovitele  
Viz příloha I.7-Dendrologický průzkum</t>
  </si>
  <si>
    <t>9=9,000 [A]</t>
  </si>
  <si>
    <t>odstranění křovin a stromů do průměru 100 mm  
doprava dřevin bez ohledu na vzdálenost  
spálení na hromadách nebo štěpkování</t>
  </si>
  <si>
    <t>11202</t>
  </si>
  <si>
    <t>KÁCENÍ STROMŮ D KMENE DO 0,9M S ODSTRANĚNÍM PAŘEZŮ</t>
  </si>
  <si>
    <t>Kácení stromů v blízkosti stavby, včetně odvozu a likvidace dřevní hmoty v režii zhotovitele  
Viz příloha I.7-Dendrologický průzkum</t>
  </si>
  <si>
    <t>12=12,000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</si>
  <si>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</si>
  <si>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113133</t>
  </si>
  <si>
    <t>ODSTRANĚNÍ KRYTU ZPEVNĚNÝCH PLOCH S ASFALT POJIVEM, ODVOZ DO 3KM</t>
  </si>
  <si>
    <t>Vybourání nebo odfrézování asfaltových vrstev v tl. max. 140mm (asfalt), včetně odvozu a uložení na mezideponii pro zpětné využítí v objektu SO 301 (pol. č. 17491)  
Kubatura vypočtena pomocí grafického softwaru AutoCad (z grafického výkresu)  
viz přílohy č. 01 technická zpráva, 02 situace, 05 vzorové příčné řezy, 06 charakteristické příčné řezy</t>
  </si>
  <si>
    <t>((249,646+748,670)*0,14)+(2473,741*0,05)=263,451 [A]</t>
  </si>
  <si>
    <t>Položka zahrnuje veškerou manipulaci s vybouranou sutí a s vybouranými hmotami vč. uložení na skládku. Nezahrnuje poplatek za skládku</t>
  </si>
  <si>
    <t>Vybourání nebo odfrézování asfaltových vrstev v tl. 50mm (asfalt, napojení na stávající stav), včetně odvozu a uložení na mezideponii pro zpětné využítí v objektu SO 301 (pol. č. 17491)  
Kubatura vypočtena pomocí grafického softwaru AutoCad (z grafického výkresu)  
viz přílohy č. 01 technická zpráva, 02 situace</t>
  </si>
  <si>
    <t>37,052*0,05=1,853 [A]</t>
  </si>
  <si>
    <t>121101</t>
  </si>
  <si>
    <t>SEJMUTÍ ORNICE NEBO LESNÍ PŮDY S ODVOZEM DO 1KM</t>
  </si>
  <si>
    <t>Odhumusování plochy v tl. 150mm, která bude zasažena výkopovými pracemi a úpravou terénu, včetně odvozu a uložení zeminy na meziskládku ke zpětnému využití pol. č. 18222  
Kubatura vypočtena pomocí grafického softwaru AutoCad (z grafického výkresu)  
viz přílohy č. 01 technická zpráva, 02 situace, 05 vzorové příčné řezy, 06 charakteristické příčné řezy</t>
  </si>
  <si>
    <t>2421,423*0,150=363,213 [A]</t>
  </si>
  <si>
    <t>položka zahrnuje sejmutí ornice bez ohledu na tloušťku vrstvy a její vodorovnou dopravu  
zahrnuje uložení na meziskládku</t>
  </si>
  <si>
    <t>Odhumusování plochy v tl. 150mm, která bude zasažena výkopovými pracemi a úpravou terénu včetně odvozu a uložení zeminy na meziskládku ke zpětnému využití pol.č. 18215  
Kubatura vypočtena pomocí grafického softwaru AutoCad (z grafického výkresu)  
viz přílohy č. 01 technická zpráva, 02 situace, 05 vzorové příčné řezy, 06 charakteristické příčné řezy</t>
  </si>
  <si>
    <t>724,973-(2421,423*0,15)=361,760 [A]</t>
  </si>
  <si>
    <t>123738</t>
  </si>
  <si>
    <t>ODKOP PRO SPOD STAVBU SILNIC A ŽELEZNIC TŘ. I, ODVOZ DO 20KM</t>
  </si>
  <si>
    <t>ZEMNÍ PRÁCE - Výkop v zemině tř. 1, včetně odvozu zeminy na skládku   
Kubatura vypočtena pomocí grafického softwaru AutoCad (z grafického výkresu)  
viz přílohy č. 01 technická zpráva, 02 situace, 05 vzorové příčné řezy, 06 charakteristické příčné řezy,</t>
  </si>
  <si>
    <t>2281,954=2 281,954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</si>
  <si>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</si>
  <si>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</si>
  <si>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</si>
  <si>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dalších 11 km dopravy na skládku, k pol.č. 123738</t>
  </si>
  <si>
    <t>2281,954*11=25 101,494 [A]</t>
  </si>
  <si>
    <t>Položka zahrnuje samostatnou dopravu zeminy. Množství se určí jako součin kubatutry [m3] a požadované vzdálenosti [km].</t>
  </si>
  <si>
    <t>131738</t>
  </si>
  <si>
    <t>HLOUBENÍ JAM ZAPAŽ I NEPAŽ TŘ. I, ODVOZ DO 20KM</t>
  </si>
  <si>
    <t>výkop pro uliční vpusti, horské vpusti, 70% ve TŘ. I  
zaměřeno acad, viz přílohy č. 01 technická zpráva, 02 situace, 05 vzorové příčné řezy, 06 charakteristické příčné řezy</t>
  </si>
  <si>
    <t>10,00*0,70=7,000 [A]</t>
  </si>
  <si>
    <t>13173B</t>
  </si>
  <si>
    <t>HLOUBENÍ JAM ZAPAŽ I NEPAŽ TŘ. I - DOPRAVA</t>
  </si>
  <si>
    <t>dalších 11 km dopravy na skládku, k pol.č. 131738</t>
  </si>
  <si>
    <t>7,00*11=77,000 [A]</t>
  </si>
  <si>
    <t>131838</t>
  </si>
  <si>
    <t>HLOUBENÍ JAM ZAPAŽ I NEPAŽ TŘ. II, ODVOZ DO 20KM</t>
  </si>
  <si>
    <t>výkop pro uliční vpusti, horské vpusti, 30% ve TŘ. II  
zaměřeno acad, viz přílohy č. 01 technická zpráva, 02 situace, 05 vzorové příčné řezy, 06 charakteristické příčné řezy</t>
  </si>
  <si>
    <t>10,00*0,30=3,000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</si>
  <si>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</si>
  <si>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13183B</t>
  </si>
  <si>
    <t>HLOUBENÍ JAM ZAPAŽ I NEPAŽ TŘ. II - DOPRAVA</t>
  </si>
  <si>
    <t>dalších 11 km dopravy na skládku, k pol.č. 131838</t>
  </si>
  <si>
    <t>3,00*11=33,000 [A]</t>
  </si>
  <si>
    <t>Kanalizační přípojky na novou dešťovou kanalizaci resp. vyvedení do silničního rigolu, 70% ve TŘ: I  
UV-01-P (0,00399) &gt; délka přípojky 5,85m (DN=150mm)   
UV-02-P (0,02649) &gt; délka přípojky 4,85m (DN=150mm)   
UV-03-L (0,06586) &gt; délka přípojky 1,30m (DN=150mm)   
UV-04-P (0,09578) &gt; délka přípojky 3,60m (DN=150mm)   
UV-05-L (0,11386) &gt; délka přípojky 1,50m (DN=150mm)   
UV-06-L (0,16524) &gt; délka přípojky 1,50m (DN=150mm)   
UV-07-P (0,16524) &gt; délka přípojky 3,60m (DN=150mm)  
KŠ-01-P (0,00997) &gt; délka přípojky 5,80m (DN=150mm)   
KŠ-02-P (0,06285) &gt; délka přípojky 1,90m (DN=150mm)  
KŠ-09-P (0,38760) &gt; délka přípojky 1,30m (DN=150mm)  
Horská vpusť v km 0,21700 vlevo, délka přípojky 2,600 m (DN=200 mm)  
Horská vpusť v km 0,21700 vpravo, délka přípojky 5,100 m (DN=200 mm)  
zaměřeno na stavbě a acad,  
viz přílohy č. 01 technická zpráva, 02 situace, 05 vzorové příčné řezy, 06 charakteristické příčné řezy</t>
  </si>
  <si>
    <t>UV, KŠ: 1,5*1*(5,85+4,85+1,3+3,6+1,5+1,5+3,6+5,8+1,9+1,3)=46,800 [A] 
horské vpusti: 1,500*1*(2,600+5,100)=11,550 [B] 
celkem: (A+B)*0,70=40,845 [C]</t>
  </si>
  <si>
    <t>dalších 11 km dopravy na skládku, k pol.č. 132738</t>
  </si>
  <si>
    <t>40,845*11=449,295 [A]</t>
  </si>
  <si>
    <t>132838</t>
  </si>
  <si>
    <t>HLOUBENÍ RÝH ŠÍŘ DO 2M PAŽ I NEPAŽ TŘ. II, ODVOZ DO 20KM</t>
  </si>
  <si>
    <t>Kanalizační přípojky na novou dešťovou kanalizaci resp. vyvedení do silničního rigolu, 30% ve TŘ: I  
UV-01-P (0,00399) &gt; délka přípojky 5,85m (DN=150mm)   
UV-02-P (0,02649) &gt; délka přípojky 4,85m (DN=150mm)   
UV-03-L (0,06586) &gt; délka přípojky 1,30m (DN=150mm)   
UV-04-P (0,09578) &gt; délka přípojky 3,60m (DN=150mm)   
UV-05-L (0,11386) &gt; délka přípojky 1,50m (DN=150mm)   
UV-06-L (0,16524) &gt; délka přípojky 1,50m (DN=150mm)   
UV-07-P (0,16524) &gt; délka přípojky 3,60m (DN=150mm)  
KŠ-01-P (0,00997) &gt; délka přípojky 5,80m (DN=150mm)   
KŠ-02-P (0,06285) &gt; délka přípojky 1,90m (DN=150mm)  
KŠ-09-P (0,38760) &gt; délka přípojky 1,30m (DN=150mm)  
Horská vpusť v km 0,21700 vlevo, délka přípojky 2,600 m (DN=200 mm)  
Horská vpusť v km 0,21700 vpravo, délka přípojky 5,100 m (DN=200 mm)  
zaměřeno na stavbě a acad,  
viz přílohy č. 01 technická zpráva, 02 situace, 05 vzorové příčné řezy, 06 charakteristické příčné řezy</t>
  </si>
  <si>
    <t>UV, KŠ: 1,5*1*(5,85+4,85+1,3+3,6+1,5+1,5+3,6+5,8+1,9+1,3)=46,800 [A] 
horské vpusti: 1,500*1*(2,600+5,100)=11,550 [B] 
celkem: (A+B)*0,30=17,505 [C]</t>
  </si>
  <si>
    <t>13283B</t>
  </si>
  <si>
    <t>HLOUBENÍ RÝH ŠÍŘ DO 2M PAŽ I NEPAŽ TŘ. II - DOPRAVA</t>
  </si>
  <si>
    <t>dalších 11 km dopravy na skládku, k pol.č. 132838</t>
  </si>
  <si>
    <t>17,505*11=192,555 [A]</t>
  </si>
  <si>
    <t>uložení na skládku</t>
  </si>
  <si>
    <t>`123738` 
2281,954=2 281,954 [A] 
`131738` 
7=7,000 [B] 
`131838` 
3=3,000 [C] 
`132738` 
40,845=40,845 [D] 
`132838` 
17,505=17,505 [E] 
celkem: A+B+C+D+E=2 350,304 [F]</t>
  </si>
  <si>
    <t>zemina vhodná do násypů, hutnit po vrstvách tl. max. 30 cm na 100% PS,  
zaměřeno na stavbě a acad,  
viz přílohy č. 01 technická zpráva, 02 situace, 04 podélný profil větev A, 05 vzorové příčné řezy, 06 charakteristické příčné řezy,</t>
  </si>
  <si>
    <t>292,27=292,270 [A]</t>
  </si>
  <si>
    <t>17380</t>
  </si>
  <si>
    <t>ZEMNÍ KRAJNICE A DOSYPÁVKY Z NAKUPOVANÝCH MATERIÁLŮ</t>
  </si>
  <si>
    <t>Zemní krajnice z nenamrzavého materiálu + hutnění  
Kubatura vypočtena pomocí grafického softwaru AutoCad (z grafického výkresu)  
zaměřeno na stavbě a acad,  
viz přílohy č. 01 technická zpráva, 02 situace, 05 vzorové příčné řezy, 06 charakteristické příčné řezy</t>
  </si>
  <si>
    <t>0,065*893,225=58,060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</si>
  <si>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</si>
  <si>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Nezpevněná krajnice - vrstva z hrubého drceného kameniva frakce 6/8mm tl. 100mm  
Kubatura vypočtena pomocí grafického softwaru AutoCad (z grafického výkresu)  
zaměřeno na stavbě a acad,  
viz přílohy č. 01 technická zpráva, 02 situace, 05 vzorové příčné řezy, 06 charakteristické příčné řezy</t>
  </si>
  <si>
    <t>669,909*0,10=66,991 [A]</t>
  </si>
  <si>
    <t>17481</t>
  </si>
  <si>
    <t>ZÁSYP JAM A RÝH Z NAKUPOVANÝCH MATERIÁLŮ</t>
  </si>
  <si>
    <t>Zásyp štěrkodrtí fr. 0/32 mm - hutněno po vrstvách 300mm na 100% PS  
Kubatura vypočtena pomocí grafického softwaru AutoCad (z grafického výkresu)  
zaměřeno na stavbě a acad,  
viz přílohy č. 01 technická zpráva, 02 situace, 05 vzorové příčné řezy, 06 charakteristické příčné řezy</t>
  </si>
  <si>
    <t>40,500=40,500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</si>
  <si>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</si>
  <si>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</si>
  <si>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</si>
  <si>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Obsyb potrubí kanalizačních přípojek štěrkopískem fr. 0/4 mm do výšky 30 cm nad vrcholem potrubí  
Kubatura vypočtena pomocí grafického softwaru AutoCad (z grafického výkresu)  
viz přílohy č. 01 technická zpráva, 02 situace</t>
  </si>
  <si>
    <t>0,45*1*(5,85+4,85+1,3+3,6+1,5+1,5+3,6+5,8+1,9+1,3)=14,040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</si>
  <si>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</si>
  <si>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Obsyb potrubí kanalizačních přípojek horských vpustí zeminou vhodnou do zásypu - hutněno po vrstvách 300mm na 100% PS  
Kubatura vypočtena pomocí grafického softwaru AutoCad (z grafického výkresu)  
zaměřeno na stavbě a acad,  
viz přílohy č. 01 technická zpráva, 02 situace</t>
  </si>
  <si>
    <t>0,500*1*(5,100+2,600)-0,24=3,610 [A]</t>
  </si>
  <si>
    <t>Plocha vypočtena pomocí grafického softwaru AutoCad (z grafického výkresu)  
viz přílohy č. 01 technická zpráva, 02 situace, 05 vzorové příčné řezy, 06 charakteristické příčné řezy</t>
  </si>
  <si>
    <t>SANACE - Úprava a zhutnění parapláně 
1539,822=1 539,822 [A] 
ÚPRAVA Č.1 - Úprava a zhutnění zemní pláně 
3601,205+1709,144=5 310,349 [B] 
ÚPRAVA Č.2 - Úprava a zhutnění zemní pláně 
21,185=21,185 [C] 
NAPOJENÍ NA STÁVAJÍCÍ STAV - Úprava a zhutnění zemní pláně 
43,722=43,722 [D] 
celkem: A+B+C+D=6 915,078 [E]</t>
  </si>
  <si>
    <t>18215</t>
  </si>
  <si>
    <t>ÚPRAVA POVRCHŮ SROVNÁNÍM ÚZEMÍ V TL DO 0,50M</t>
  </si>
  <si>
    <t>Svahové úpravy, (využita humózní zemina z pol. č. 121101.2)  
Plocha vypočtena pomocí grafického softwaru AutoCad (z grafického výkresu)  
viz přílohy č. 01 technická zpráva, 02 situace, 05 vzorové příčné řezy, 06 charakteristické příčné řezy,</t>
  </si>
  <si>
    <t>2421,423=2 421,423 [A]</t>
  </si>
  <si>
    <t>položka zahrnuje srovnání výškových rozdílů terénu  
nutné přemístění zeminy, ornice z dočasných skládek</t>
  </si>
  <si>
    <t>18222</t>
  </si>
  <si>
    <t>ROZPROSTŘENÍ ORNICE VE SVAHU V TL DO 0,15M</t>
  </si>
  <si>
    <t>Ohumusování svahů v  tl. 150mm (využita humózní zemina z pol. č. 121101.1)  
Plocha vypočtena pomocí grafického softwaru AutoCad (z grafického výkresu)  
viz přílohy č. 01 technická zpráva, 02 situace, 05 vzorové příčné řezy, 06 charakteristické příčné řezy</t>
  </si>
  <si>
    <t>položka zahrnuje:  
nutné přemístění ornice z dočasných skládek   
rozprostření ornice v předepsané tloušťce ve svahu přes 1:5</t>
  </si>
  <si>
    <t>18241</t>
  </si>
  <si>
    <t>ZALOŽENÍ TRÁVNÍKU RUČNÍM VÝSEVEM</t>
  </si>
  <si>
    <t>Osetí svahů travním semenem  
Plocha vypočtena pomocí grafického softwaru AutoCad (z grafického výkresu)  
viz přílohy č. 01 technická zpráva, 02 situace, 05 vzorové příčné řezy, 06 charakteristické příčné řezy,</t>
  </si>
  <si>
    <t>Zahrnuje dodání předepsané travní směsi, její výsev na ornici, zalévání, první pokosení, to vše bez ohledu na sklon terénu</t>
  </si>
  <si>
    <t>18247</t>
  </si>
  <si>
    <t>OŠETŘOVÁNÍ TRÁVNÍKU</t>
  </si>
  <si>
    <t>Údržba založeného travního porostu, k pol.č. 18241</t>
  </si>
  <si>
    <t>Zahrnuje pokosení se shrabáním, naložení shrabků na dopravní prostředek, s odvozem a se složením, to vše bez ohledu na sklon terénu  
zahrnuje nutné zalití a hnojení</t>
  </si>
  <si>
    <t>18481</t>
  </si>
  <si>
    <t>OCHRANA STROMŮ BEDNĚNÍM</t>
  </si>
  <si>
    <t>Ochrana stromů v blízkosti stavby  
Viz příloha I.7-Dendrologický průzkum</t>
  </si>
  <si>
    <t>2*2*16=64,000 [A]</t>
  </si>
  <si>
    <t>položka zahrnuje veškerý materiál, výrobky a polotovary, včetně mimostaveništní a vnitrostaveništní dopravy (rovněž přesuny), včetně naložení a složení, případně s uložením</t>
  </si>
  <si>
    <t>Ochrana keřů v blízkosti stavby  
Viz příloha I.7-Dendrologický průzkum</t>
  </si>
  <si>
    <t>44=44,000 [A]</t>
  </si>
  <si>
    <t>Základy</t>
  </si>
  <si>
    <t>212635</t>
  </si>
  <si>
    <t>TRATIVODY KOMPL Z TRUB Z PLAST HM DN DO 150MM, RÝHA TŘ I</t>
  </si>
  <si>
    <t>PODÉLNÁ DRENÁŽ - Drenážní potrubí plastové průměru 150mm vhodné do dynamicky zatížených konstrukcí,  
podsyp tl. 100 mm ze štěrkodrti  fr. 0/32 mm, obsyp kamenivem těženým fr. 11/22 mm,  
odvoz výkopku na skládku (odvozná vzdálenost v režii zhotovitele), včetně uložení  
Délka vypočtena pomocí grafického softwaru AutoCad (z grafického výkresu)  
zaměřeno na stavbě a acad,  
viz přílohy č. 01 technická zpráva, 02 situace, 05 vzorové příčné řezy, 06 charakteristické příčné řezy,</t>
  </si>
  <si>
    <t>696,050+357,200=1 053,250 [A]</t>
  </si>
  <si>
    <t>Položka platí pro kompletní konstrukce trativodů a zahrnuje zejména:  
- výkop rýhy předepsaného tvaru v dané třídě těžitelnosti, výplň, zásyp trativodu včetně dopravy, likvidace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</si>
  <si>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</si>
  <si>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</si>
  <si>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PODÉLNÁ DRENÁŽ - Filtrační geotextilie 300g/m2  
Plocha vypočtena pomocí grafického softwaru AutoCad (z grafického výkresu)  
zaměřeno na stavbě a acad,  
viz přílohy č. 01 technická zpráva, 02 situace, 05 vzorové příčné řezy, 06 charakteristické příčné řezy,</t>
  </si>
  <si>
    <t>2,5*(696,05+357,20)=2 633,125 [A]</t>
  </si>
  <si>
    <t>Položka zahrnuje:  
- dodávku předepsané geotextilie (včetně nutných přesahů) pro drenážní vrstvu, včetně mimostaveništní a vnitrostaveništní dopravy  
- provedení drenážní vrstvy předepsaných rozměrů a předepsaného tvaru</t>
  </si>
  <si>
    <t>21452</t>
  </si>
  <si>
    <t>SANAČNÍ VRSTVY Z KAMENIVA DRCENÉHO</t>
  </si>
  <si>
    <t>SANACE z drceného kameniva frakce 0/63mm tl. 250mm  
Sanace podloží v  km 0,000 - 0,0310, km 0,175 - 0,24065, km 0,6500- 0,70603  
Sanace podloží v rozšíření vozovky v km 0,24065 - km 0,26081 vlevo, v km 0,25467 - km 0,34296 vpravo a v km 0,31775 - km 0,38525 vlevo  
Kubatura vypočtena pomocí grafického softwaru AutoCad (z grafického výkresu)  
zaměřeno na stavbě a acad,  
viz přílohy č. 01 technická zpráva, 02 situace, 05 vzorové příčné řezy, 06 charakteristické příčné řezy,</t>
  </si>
  <si>
    <t>0,25*1539,822=384,956 [A]</t>
  </si>
  <si>
    <t>položka zahrnuje dodávku předepsaného kameniva, mimostaveništní a vnitrostaveništní dopravu a jeho uložení  
není-li v zadávací dokumentaci uvedeno jinak, jedná se o nakupovaný materiál</t>
  </si>
  <si>
    <t>Vodorovné konstrukce</t>
  </si>
  <si>
    <t>451312</t>
  </si>
  <si>
    <t>PODKLADNÍ A VÝPLŇOVÉ VRSTVY Z PROSTÉHO BETONU C12/15</t>
  </si>
  <si>
    <t>beton C12/15-X0 tl. 150mm  
zaměřeno na stavbě a acad,  
viz přílohy č. 01 technická zpráva, 02 situace,</t>
  </si>
  <si>
    <t>ULIČNÍ VPUSTI 
7*0,60*1,00*0,15=0,630 [A] 
HORSKÉ VPUSTI 
2*(1,30*1,90*0,15)=0,741 [B] 
celkem: A+B=1,371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</si>
  <si>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</si>
  <si>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451314</t>
  </si>
  <si>
    <t>PODKLADNÍ A VÝPLŇOVÉ VRSTVY Z PROSTÉHO BETONU C25/30</t>
  </si>
  <si>
    <t>SILNIČNÍ RIGOL - dodatečné betonové lože C25/30-XF3 tl. (150mm -100 mm=50 mm), k pol.č. 935222  
zaměřeno na stavbě a acad,  
viz přílohy č. 01 technická zpráva, 02 situace, 05 vzorové příčné řezy, 06 charakteristické příčné řezy</t>
  </si>
  <si>
    <t>0,050*0,65*(108,960+135,960+103,190+105,500+90,650)=17,688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</si>
  <si>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</si>
  <si>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SMĚROVÉ SLOUPKY - Betonové patky C25/30-XF3 300x300x500mm, viz pol.č. 91228.1,  91228.2,  
zaměřeno na stavbě a acad,  
viz přílohy č. 01 technická zpráva, 02 situace, 05 vzorové příčné řezy, 06 charakteristické příčné řezy</t>
  </si>
  <si>
    <t>(0,300*0,300*0,500)*(39+10)=2,205 [A]</t>
  </si>
  <si>
    <t>45131A</t>
  </si>
  <si>
    <t>PODKLADNÍ A VÝPLŇOVÉ VRSTVY Z PROSTÉHO BETONU C20/25</t>
  </si>
  <si>
    <t>HORSKÉ VPUSTI - Podkladní betonové lože z betonu C20/25-XF3 pod kamennou dlažbu tl. 150mm včetně dopravy materiálu  
zaměřeno na stavbě a acad,  
viz přílohy č. 01 technická zpráva, 02 situace,</t>
  </si>
  <si>
    <t>1,20*4,200*0,150=0,756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</si>
  <si>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</si>
  <si>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45157</t>
  </si>
  <si>
    <t>PODKLADNÍ A VÝPLŇOVÉ VRSTVY Z KAMENIVA TĚŽENÉHO</t>
  </si>
  <si>
    <t>Pískové lože frakce 0/4mm přípojek, tl. 150mm  
zaměřeno na stavbě a acad,  
viz přílohy č. 01 technická zpráva, 02 situace</t>
  </si>
  <si>
    <t>KANALIZAČNÍ PŘÍPOJKY 
1*0,15*(5,85+4,85+1,3+3,6+1,5+1,5+3,6+5,8+1,9+1,3)=4,680 [A] 
HORSKÉ VPUSTI  
1*0,15*(5,1+2,6)=1,155 [B] 
celkem: A+B=5,835 [C]</t>
  </si>
  <si>
    <t>465512</t>
  </si>
  <si>
    <t>DLAŽBY Z LOMOVÉHO KAMENE NA MC</t>
  </si>
  <si>
    <t>HORSKÉ VPUSTI - Kamenná dlažba z lomového kamene tl. 250mm, šířka spáry 30 - 50mm, spáry zatřené stěrkou MC25 včetně dopravy materiálu  
zaměřeno na stavbě a acad,  
viz přílohy č. 01 technická zpráva, 02 situace,</t>
  </si>
  <si>
    <t>1,20*4,200*0,250=1,260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</si>
  <si>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</si>
  <si>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56140G</t>
  </si>
  <si>
    <t>SMĚSI Z KAMENIVA STMELENÉ CEMENTEM  SC C 8/10</t>
  </si>
  <si>
    <t>ÚPRAVA Č.2 - Podkladní vrstva stmelená cementem - SC 0/32 C8/10 tl. 150mm + hutnění  
zaměřeno na stavbě a acad,  
viz přílohy č. 01 technická zpráva, 02 situace, 05 vzorové příčné řezy, 06 charakteristické příčné řezy</t>
  </si>
  <si>
    <t>17,365*0,15=2,605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</si>
  <si>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</si>
  <si>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56333</t>
  </si>
  <si>
    <t>VOZOVKOVÉ VRSTVY ZE ŠTĚRKODRTI TL. 150MM</t>
  </si>
  <si>
    <t>ÚPRAVA Č.1 - Podsyp (ochranná vrstva) - Štěrkodrť ŠDB 0/63 tl. 150mm + hutnění  
zaměřeno na stavbě a acad,  
viz přílohy č. 01 technická zpráva, 02 situace, 05 vzorové příčné řezy, 06 charakteristické příčné řezy</t>
  </si>
  <si>
    <t>3417,202+1681,126-265,304/0,15=3 329,635 [A]</t>
  </si>
  <si>
    <t>- dodání kameniva předepsané kvality a zrnitosti  
- rozprostření a zhutnění vrstvy v předepsané tloušťce  
- zřízení vrstvy bez rozlišení šířky, pokládání vrstvy po etapách  
- nezahrnuje postřiky, nátěry</t>
  </si>
  <si>
    <t>44</t>
  </si>
  <si>
    <t>ÚPRAVA Č.1 - Podkladní vrstva - Štěrkodrť ŠDA 0/32 tl. 150mm + hutnění  
zaměřeno na stavbě a acad,  
viz přílohy č. 01 technická zpráva, 02 situace, 05 vzorové příčné řezy, 06 charakteristické příčné řezy</t>
  </si>
  <si>
    <t>2891,479+1400,938=4 292,417 [A]</t>
  </si>
  <si>
    <t>45</t>
  </si>
  <si>
    <t>NAPOJENÍ NA STÁVAJÍCÍ STAV - PLNÁ KONSTRUKCE VOZOVKY - Podsyp (ochranná vrstva) - Štěrkodrť ŠDA 0/63 tl. 150mm + hutnění  
zaměřeno na stavbě a acad,  
viz přílohy č. 01 technická zpráva, 02 situace, 05 vzorové příčné řezy, 06 charakteristické příčné řezy,</t>
  </si>
  <si>
    <t>41,488=41,488 [A]</t>
  </si>
  <si>
    <t>46</t>
  </si>
  <si>
    <t>NAPOJENÍ NA STÁVAJÍCÍ STAV - PLNÁ KONSTRUKCE VOZOVKY - Podkladní vrstva - Štěrkodrť ŠDB 0/32 tl. 150mm + hutnění  
zaměřeno na stavbě a acad,  
viz přílohy č. 01 technická zpráva, 02 situace, 05 vzorové příčné řezy, 06 charakteristické příčné řezy</t>
  </si>
  <si>
    <t>35,105=35,105 [A]</t>
  </si>
  <si>
    <t>47</t>
  </si>
  <si>
    <t>56334</t>
  </si>
  <si>
    <t>VOZOVKOVÉ VRSTVY ZE ŠTĚRKODRTI TL. 200MM</t>
  </si>
  <si>
    <t>ÚPRAVA Č.2 - Podsyp (ochranná vrstva) - Štěrkodrť ŠDA 0/63 tl. 200mm + hutnění  
zaměřeno na stavbě a acad,  
viz přílohy č. 01 technická zpráva, 02 situace,</t>
  </si>
  <si>
    <t>20,838=20,838 [A]</t>
  </si>
  <si>
    <t>48</t>
  </si>
  <si>
    <t>567544</t>
  </si>
  <si>
    <t>VRST PRO OBNOVU A OPR RECYK ZA STUD CEM A ASF EM TL DO 200MM</t>
  </si>
  <si>
    <t>Recyklace stávající vozovky za studena RS 0/32 CA tl. 200mm v místech výrazného navýšení nivelety komunikace, s homogenizací materiálu  
km 0,042 - 0,094  
Včetně předrcení kameniva do požadované frakce a křivky zrnitosti, doplnění požadovaného pojiva a materiálu.   
Včetně zkoušek pro stanovení receptury.  
Plocha vypočtena pomocí grafického softwaru AutoCad (z grafického výkresu)  
zaměřeno na stavbě a acad,  
viz přílohy č. 01 technická zpráva, 02 situace, 05 vzorové příčné řezy, 06 charakteristické příčné řezy</t>
  </si>
  <si>
    <t>249,241=249,241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</si>
  <si>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</si>
  <si>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49</t>
  </si>
  <si>
    <t>572123</t>
  </si>
  <si>
    <t>INFILTRAČNÍ POSTŘIK Z EMULZE  1,0KG/M2</t>
  </si>
  <si>
    <t>ÚPRAVA Č.1 - Infiltrační postřik 1,00kg/m2 pod ACP 16+,  
Plocha vypočtena pomocí grafického softwaru AutoCad (z grafického výkresu)  
zaměřeno na stavbě a acad,  
viz přílohy č. 01 technická zpráva, 02 situace, 05 vzorové příčné řezy, 06 charakteristické příčné řezy</t>
  </si>
  <si>
    <t>1400,938+2733,762=4 134,700 [A]</t>
  </si>
  <si>
    <t>- dodání všech předepsaných materiálů pro postřiky v předepsaném množství  
- provedení dle předepsaného technologického předpisu  
- zřízení vrstvy bez rozlišení šířky, pokládání vrstvy po etapách  
- úpravu napojení, ukončení</t>
  </si>
  <si>
    <t>50</t>
  </si>
  <si>
    <t>NAPOJENÍ NA STÁVAJÍCÍ STAV - PLNÁ KONSTRUKCE VOZOVKY - Infiltrační postřik 1,00kg/m2 pod ACP 16+,  
Plocha vypočtena pomocí grafického softwaru AutoCad (z grafického výkresu)  
zaměřeno na stavbě a acad,  
viz přílohy č. 01 technická zpráva, 02 situace, 05 vzorové příčné řezy, 06 charakteristické příčné řezy</t>
  </si>
  <si>
    <t>33,191+2,600=35,791 [A]</t>
  </si>
  <si>
    <t>51</t>
  </si>
  <si>
    <t>572213</t>
  </si>
  <si>
    <t>SPOJOVACÍ POSTŘIK Z EMULZE DO 0,5KG/M2</t>
  </si>
  <si>
    <t>ÚPRAVA Č.1 - Spojovací postřik 0,40kg/m2 pod ACO 11+,  
Plocha vypočtena pomocí grafického softwaru AutoCad (z grafického výkresu)  
zaměřeno na stavbě a acad,  
viz přílohy č. 01 technická zpráva, 02 situace, 05 vzorové příčné řezy, 06 charakteristické příčné řezy</t>
  </si>
  <si>
    <t>1400,938+2641,760=4 042,698 [A]</t>
  </si>
  <si>
    <t>52</t>
  </si>
  <si>
    <t>NAPOJENÍ NA STÁVAJÍCÍ STAV - PLNÁ KONSTRUKCE VOZOVKY - Spojovací postřik 0,40kg/m2 pod ACO 11+,  
Plocha vypočtena pomocí grafického softwaru AutoCad (z grafického výkresu)  
zaměřeno na stavbě a acad,  
viz přílohy č. 01 technická zpráva, 02 situace, 05 vzorové příčné řezy, 06 charakteristické příčné řezy</t>
  </si>
  <si>
    <t>32,074+5,2=37,274 [A]</t>
  </si>
  <si>
    <t>53</t>
  </si>
  <si>
    <t>57472</t>
  </si>
  <si>
    <t>VOZOVKOVÉ VÝZTUŽNÉ VRSTVY Z TEXTILIE</t>
  </si>
  <si>
    <t>SANACE - Tkaná separační / výztužná geotextilie - pevnost v tahu i podélně 80kN/m, odolnost proti protržení CBR – 10kN, viz pol.č. 21452,  
Plocha vypočtena pomocí grafického softwaru AutoCad (z grafického výkresu)  
zaměřeno na stavbě a acad,  
viz přílohy č. 01 technická zpráva, 02 situace, 05 vzorové příčné řezy, 06 charakteristické příčné řezy</t>
  </si>
  <si>
    <t>1539,822=1 539,822 [A]</t>
  </si>
  <si>
    <t>- dodání textilie v požadované kvalitě a v množství včetně přesahů (přesahy započteny v jednotkové ceně)  
- očištění podkladu  
- pokládka textilie dle předepsaného technologického předpisu</t>
  </si>
  <si>
    <t>54</t>
  </si>
  <si>
    <t>574A44</t>
  </si>
  <si>
    <t>ASFALTOVÝ BETON PRO OBRUSNÉ VRSTVY ACO 11+, TL. 50MM</t>
  </si>
  <si>
    <t>ÚPRAVA Č.1 - Obrusná vrstva ACO 11+, tl. 50mm + hutnění  
Plocha vypočtena pomocí grafického softwaru AutoCad (z grafického výkresu)  
zaměřeno na stavbě a acad,  
viz přílohy č. 01 technická zpráva, 02 situace, 05 vzorové příčné řezy, 06 charakteristické příčné řezy,</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</si>
  <si>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</si>
  <si>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55</t>
  </si>
  <si>
    <t>NAPOJENÍ NA STÁVAJÍCÍ STAV - PLNÁ KONSTRUKCE VOZOVKY - Obrusná vrstva ACO 11+, tl. 50mm + hutnění  
Plocha vypočtena pomocí grafického softwaru AutoCad (z grafického výkresu)  
zaměřeno na stavbě a acad,  
viz přílohy č. 01 technická zpráva, 02 situace, 05 vzorové příčné řezy, 06 charakteristické příčné řezy,</t>
  </si>
  <si>
    <t>56</t>
  </si>
  <si>
    <t>574E56</t>
  </si>
  <si>
    <t>ASFALTOVÝ BETON PRO PODKLADNÍ VRSTVY ACP 16+, TL. 60MM</t>
  </si>
  <si>
    <t>ÚPRAVA Č.1 - Podkladní vrstva ACP 16+, tl. 60mm + hutnění  
Plocha vypočtena pomocí grafického softwaru AutoCad (z grafického výkresu)  
zaměřeno na stavbě a acad,  
viz přílohy č. 01 technická zpráva, 02 situace, 05 vzorové příčné řezy, 06 charakteristické příčné řezy,</t>
  </si>
  <si>
    <t>57</t>
  </si>
  <si>
    <t>NAPOJENÍ NA STÁVAJÍCÍ STAV - PLNÁ KONSTRUKCE VOZOVKY - Podkladní vrstva ACP 16+, tl. 60mm + hutnění  
Plocha vypočtena pomocí grafického softwaru AutoCad (z grafického výkresu)  
zaměřeno na stavbě a acad,  
viz přílohy č. 01 technická zpráva, 02 situace, 05 vzorové příčné řezy, 06 charakteristické příčné řezy,</t>
  </si>
  <si>
    <t>58</t>
  </si>
  <si>
    <t>58221</t>
  </si>
  <si>
    <t>DLÁŽDĚNÉ KRYTY Z DROBNÝCH KOSTEK DO LOŽE Z KAMENIVA</t>
  </si>
  <si>
    <t>ÚPRAVA Č.2 - Žulové kostky 100x100x100mm   
Plocha vypočtena pomocí grafického softwaru AutoCad (z grafického výkresu)  
Lože z hrubého drceného kameniva frakce 6/8 tl. 40mm  
zaměřeno na stavbě a acad,  
viz přílohy č. 01 technická zpráva, 02 situace, 05 vzorové příčné řezy, 06 charakteristické příčné řezy,</t>
  </si>
  <si>
    <t>17,365=17,365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</si>
  <si>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</si>
  <si>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59</t>
  </si>
  <si>
    <t>58920</t>
  </si>
  <si>
    <t>VÝPLŇ SPAR MODIFIKOVANÝM ASFALTEM</t>
  </si>
  <si>
    <t>NAPOJENÍ NA STÁVAJÍCÍ STAV - Asfaltová zálivka modifikovaná  
Délka vypočtena pomocí grafického softwaru AutoCad (z grafického výkresu)  
zaměřeno na stavbě a acad,  
viz přílohy č. 01 technická zpráva, 02 situace, 05 vzorové příčné řezy, 06 charakteristické příčné řezy</t>
  </si>
  <si>
    <t>5,50+7,00=12,500 [A]</t>
  </si>
  <si>
    <t>položka zahrnuje:  
- dodávku předepsaného materiálu  
- vyčištění a výplň spar tímto materiálem</t>
  </si>
  <si>
    <t>60</t>
  </si>
  <si>
    <t>711111</t>
  </si>
  <si>
    <t>IZOLACE BĚŽNÝCH KONSTRUKCÍ PROTI ZEMNÍ VLHKOSTI ASFALTOVÝMI NÁTĚRY</t>
  </si>
  <si>
    <t>HORSKÉ VPUSTI - Nátěr betonových povrchů Np+2xNa  
Plocha vypočtena pomocí grafického softwaru AutoCad (z grafického výkresu)  
zaměřeno na stavbě a acad,  
viz přílohy č. 01 technická zpráva, 02 situace</t>
  </si>
  <si>
    <t>2*(2*1,100*1+2*1,100*1,600)=11,440 [A]</t>
  </si>
  <si>
    <t>Potrubí</t>
  </si>
  <si>
    <t>61</t>
  </si>
  <si>
    <t>87133</t>
  </si>
  <si>
    <t>POTRUBÍ Z TRUB PLASTOVÝCH TLAKOVÝCH HRDLOVÝCH DN 150MM</t>
  </si>
  <si>
    <t>KANALIZAČNÍ PŘÍPOJKY- Kanalizační přípojky na novou dešťovou kanalizaci resp. vyvedení do silničního rigolu, trouby z polypropylenu PP oboustranně hladké, třívrstvé, tuhost SN 12, DN=150mm   
UV-01-P (0,00399) &gt; délka přípojky 5,85m (DN=150mm)   
UV-02-P (0,02649) &gt; délka přípojky 4,85m (DN=150mm)   
UV-03-L (0,06586) &gt; délka přípojky 1,30m (DN=150mm)   
UV-04-P (0,09578) &gt; délka přípojky 3,60m (DN=150mm)   
UV-05-L (0,11386) &gt; délka přípojky 1,50m (DN=150mm)   
UV-06-L (0,16524) &gt; délka přípojky 1,50m (DN=150mm)   
UV-07-P (0,16524) &gt; délka přípojky 3,60m (DN=150mm)  
KŠ-01-P (0,00997) &gt; délka přípojky 5,80m (DN=150mm)   
KŠ-02-P (0,06285) &gt; délka přípojky 1,90m (DN=150mm)  
KŠ-09-P (0,38760) &gt; délka přípojky 1,30m (DN=150mm)  
zaměřeno na stavbě a acad,  
viz přílohy č. 01 technická zpráva, 02 situace,</t>
  </si>
  <si>
    <t>5,850+4,850+1,300+3,600+1,500+1,500+3,600+5,800+1,900+1,300=31,200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</si>
  <si>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</si>
  <si>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62</t>
  </si>
  <si>
    <t>87134</t>
  </si>
  <si>
    <t>POTRUBÍ Z TRUB PLASTOVÝCH TLAKOVÝCH HRDLOVÝCH DN 200MM</t>
  </si>
  <si>
    <t>HORSKÉ VPUSTI - Kanalizační přípojky na novou resp. stávající kanalizaci, trouby z polypropylenu PP oboustranně hladké, třívrstvé, tuhost SN 12,  
 DN=200mm  
Délka vypočtena pomocí grafického softwaru AutoCad (z grafického výkresu)  
zaměřeno na stavbě a acad,  
viz přílohy č. 01 technická zpráva, 02 situace,</t>
  </si>
  <si>
    <t>5,100+2,600=7,700 [A]</t>
  </si>
  <si>
    <t>63</t>
  </si>
  <si>
    <t>895823</t>
  </si>
  <si>
    <t>DRENÁŽNÍ ŠACHTICE KONTROLNÍ Z PLAST DÍLCŮ ŠK 100</t>
  </si>
  <si>
    <t>PODÉLNÁ DRENÁŽ - Kontrolní šachta podélného trativodu z PP DN=315mm proměnné výšky, včetně souvisejícího vybavení  
KŠ-01-P (0,00997)  
KŠ-02-L (0,06285)  
KŠ-03-P (0,11225)  
KŠ-04-L (0,14277)  
KŠ-05-P (0,21511)  
KŠ-06-L (0,23515)  
KŠ-07-P (0,30100)  
KŠ-08-L (0,35700)  
KŠ-09-P (0,35700)  
KŠ-10-P (0,38760)  
KŠ-11-P (0,49200)  
KŠ-12-P (0,70603)  
zaměřeno na stavbě a acad,  
viz přílohy č. 01 technická zpráva, 02 situace,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</si>
  <si>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</si>
  <si>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64</t>
  </si>
  <si>
    <t>89712</t>
  </si>
  <si>
    <t>VPUSŤ KANALIZAČNÍ ULIČNÍ KOMPLETNÍ Z BETONOVÝCH DÍLCŮ</t>
  </si>
  <si>
    <t>ULIČNÍ VPUSTI - Uliční vpusti se sifonem včetně kalového koše, mříž s únosností D 400  
UV-01-P (0,00399)  
UV-02-P (0,02649)  
UV-03-L (0,06586)  
UV-04-P (0,09578)  
UV-05-L (0,11386)  
UV-06-L (0,16524)  
UV-07-P (0,16524)  
zaměřeno na stavbě a acad,  
viz přílohy č. 01 technická zpráva, 02 situace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</si>
  <si>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pokud nejsou vyčísleny samostatně</t>
  </si>
  <si>
    <t>65</t>
  </si>
  <si>
    <t>89721</t>
  </si>
  <si>
    <t>VPUSŤ KANALIZAČNÍ HORSKÁ KOMPLETNÍ MONOLITICKÁ BETONOVÁ</t>
  </si>
  <si>
    <t>HORSKÉ VPUSTI půdorys 1600x1000 mm-, výška 1200 mm, Beton C30/37-XF4 + hutnění, betonářská výztuž B500B - KARI síť průměru 8mm, rozměr oka 100x100mm, litinová mříž  680x1280x50 mm - nosnost C 250, rám mříže ocelový válcovaný profil L 50x50x8 mm s protikorozní úpravou (viz pol.č. 899122),   
betonový povrch horských vpustí na styku se zeminou bude natřen 1x nátěrem penetračním +2x nátěr asfaltový (viz pol.č. 711111),  
betonový povrch horských vpustí na styku se vzduchem bude natřen 2x nátěrem hydrofobním,  
viz přílohy č. 01 technická zpráva, 02 situace,</t>
  </si>
  <si>
    <t>položka zahrnuje:  
- mříže s rámem, koše na bahno, pokud nejsou vyčísleny samostatně,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nátěry zabraňující soudržnost betonu a bednění,  
- výplň, těsnění  a tmelení spar a spojů,  
- opatření  povrchů  betonu  izolací  proti zemní vlhkosti v částech, kde přijdou do styku se zeminou nebo kamenivem, pokud nejsou vyčísleny samostatně,  
- předepsané podkladní konstrukce, pokud nejsou vyčísleny samostatně,</t>
  </si>
  <si>
    <t>66</t>
  </si>
  <si>
    <t>899122</t>
  </si>
  <si>
    <t>MŘÍŽE LITINOVÉ SAMOSTATNÉ</t>
  </si>
  <si>
    <t>HORSKÉ VPUSTI -  Osazení litinové mříže rozměrů 680x1280x50mm třídy zatížení C250, včetně uložení na L profil 50x50x8mm rozměrů 700x1300x50mm s protikorozní ochranou,  
k pol.č. 89721</t>
  </si>
  <si>
    <t>Položka zahrnuje dodávku a osazení předepsané mříže včetně rámu</t>
  </si>
  <si>
    <t>67</t>
  </si>
  <si>
    <t>89923</t>
  </si>
  <si>
    <t>VÝŠKOVÁ ÚPRAVA KRYCÍCH HRNCŮ</t>
  </si>
  <si>
    <t>INŽENÝRSKÉ SÍTĚ - Výšková úprava krycích znaků stávajících inženýrských sítí  
Počet stanoven pomocí grafického softwaru AutoCad (z grafického výkresu)  
zaměřeno na stavbě a acad,  
viz přílohy č. 01 technická zpráva, 02 situace</t>
  </si>
  <si>
    <t>- položka výškové úpravy zahrnuje všechny nutné práce a materiály pro zvýšení nebo snížení zařízení (včetně nutné úpravy stávajícího povrchu vozovky nebo chodníku).</t>
  </si>
  <si>
    <t>68</t>
  </si>
  <si>
    <t>91228</t>
  </si>
  <si>
    <t>SMĚROVÉ SLOUPKY Z PLAST HMOT VČETNĚ ODRAZNÉHO PÁSKU</t>
  </si>
  <si>
    <t>SMĚROVÉ SLOUPKY - Osazení plastových, dělených směrových sloupků bílých do plastových patek  
zaměřeno na stavbě a acad,  
viz přílohy č. 01 technická zpráva, 02 situace, 05 vzorové příčné řezy, 06 charakteristické příčné řezy</t>
  </si>
  <si>
    <t>39=39,000 [A]</t>
  </si>
  <si>
    <t>položka zahrnuje:  
- dodání a osazení sloupku včetně nutných zemních prací  
- vnitrostaveništní a mimostaveništní doprava  
- odrazky plastové nebo z retroreflexní fólie</t>
  </si>
  <si>
    <t>69</t>
  </si>
  <si>
    <t>SMĚROVÉ SLOUPKY - Osazení plastových, dělených směrových sloupků červených do plastových patek  
zaměřeno na stavbě a acad,  
viz přílohy č. 01 technická zpráva, 02 situace, 05 vzorové příčné řezy, 06 charakteristické příčné řezy</t>
  </si>
  <si>
    <t>10=10,000 [A]</t>
  </si>
  <si>
    <t>70</t>
  </si>
  <si>
    <t>914113</t>
  </si>
  <si>
    <t>DOPRAVNÍ ZNAČKY ZÁKLADNÍ VELIKOSTI OCELOVÉ NEREFLEXNÍ - DEMONTÁŽ</t>
  </si>
  <si>
    <t>SVISLÉ DOPRAVNÍ ZNAČENÍ   
včetně odvozu a likvidace v režii zhotovitele,  
zaměřeno na stavbě a acad, viz přílohy č. 01 technická zpráva, 03 situace dopravního začení</t>
  </si>
  <si>
    <t>71</t>
  </si>
  <si>
    <t>914131</t>
  </si>
  <si>
    <t>DOPRAVNÍ ZNAČKY ZÁKLADNÍ VELIKOSTI OCELOVÉ FÓLIE TŘ 2 - DODÁVKA A MONTÁŽ</t>
  </si>
  <si>
    <t>DOPRAVNÍ ZNAČENÍ - Svislé dopravní značení - Dodávka a montáž (veškeré prvky svislého dopravního značení budou opatřeny pozinkováním)  
1xA6a-Zúžená vozovka (z obou stran)  
1xB24a-Zákaz odbočování vpravo  
1xB24b-Zákaz odbočování vlevo  
1xC1-Kruhový objezd  
2xE13-Text-„Mimo vozidla IDS JMK“  
1xE13-Text-“Zákaz podomního prodeje“  
1xIZ4a-Začátek obce  
1xIZ4b-Konec obce  
2xP4-Dej přednost v jízdě!  
zaměřeno na stavbě a acad, viz přílohy č. 01 technická zpráva, 03 situace dopravního začení</t>
  </si>
  <si>
    <t>1+1+1+1+2+1+1+1+2=11,000 [A]</t>
  </si>
  <si>
    <t>položka zahrnuje:  
- dodávku a montáž značek v požadovaném provedení</t>
  </si>
  <si>
    <t>72</t>
  </si>
  <si>
    <t>914231</t>
  </si>
  <si>
    <t>DOPRAVNÍ ZNAČKY ZVĚTŠENÉ VELIKOSTI OCELOVÉ FÓLIE TŘ 2 - DODÁVKA A MONTÁŽ</t>
  </si>
  <si>
    <t>1xIS9b-Návěst před okružní křižovatkou  
zaměřeno na stavbě a acad, viz přílohy č. 01 technická zpráva, 03 situace dopravního začení</t>
  </si>
  <si>
    <t>73</t>
  </si>
  <si>
    <t>914331</t>
  </si>
  <si>
    <t>DOPRAV ZNAČKY ZMENŠ VEL OCEL FÓLIE TŘ 2 - DODÁVKA A MONT</t>
  </si>
  <si>
    <t>2xE1-Dodatková tabulka-“2x“  
4xIS21a-Směrová tabulka pro cyklisty  
2xIS21c-Směrová tabulka pro cyklisty  
zaměřeno na stavbě a acad, viz přílohy č. 01 technická zpráva, 03 situace dopravního začení</t>
  </si>
  <si>
    <t>2+4+2=8,000 [A]</t>
  </si>
  <si>
    <t>74</t>
  </si>
  <si>
    <t>914921</t>
  </si>
  <si>
    <t>SLOUPKY A STOJKY DOPRAVNÍCH ZNAČEK Z OCEL TRUBEK DO PATKY - DODÁVKA A MONTÁŽ</t>
  </si>
  <si>
    <t>zaměřeno na stavbě a acad, viz přílohy č. 01 technická zpráva, 03 situace dopravního začení</t>
  </si>
  <si>
    <t>položka zahrnuje:  
- sloupky, patky a upevňovací zařízení včetně jejich osazení (betonová patka, zemní práce)</t>
  </si>
  <si>
    <t>75</t>
  </si>
  <si>
    <t>svislé dopravní značení, včetně odvozu a likvidace v režii zhotovitele,  
zaměřeno na stavbě a acad, viz přílohy č. 01 technická zpráva, 03 situace dopravního začení</t>
  </si>
  <si>
    <t>76</t>
  </si>
  <si>
    <t>915111</t>
  </si>
  <si>
    <t>VODOROVNÉ DOPRAVNÍ ZNAČENÍ BARVOU HLADKÉ - DODÁVKA A POKLÁDKA</t>
  </si>
  <si>
    <t>DOPRAVNÍ ZNAČENÍ - Vodorovné dopravní značení - Vodící čára - V4 - 0,125 - 1. značení barvou na čerstvý povrch  
Plocha vypočtena pomocí grafického softwaru AutoCad (z grafického výkresu)  
zaměřeno na stavbě a acad, viz přílohy č. 01 technická zpráva, 03 situace dopravního začení</t>
  </si>
  <si>
    <t>0,125*(464,462+466,314)=116,347 [A]</t>
  </si>
  <si>
    <t>položka zahrnuje:  
- dodání a pokládku nátěrového materiálu (měří se pouze natíraná plocha)  
- předznačení a reflexní úpravu</t>
  </si>
  <si>
    <t>77</t>
  </si>
  <si>
    <t>DOPRAVNÍ ZNAČENÍ - Vodorovné dopravní značení - Vodící čára - V4 - 0,25 - 1. značení barvou na čerstvý povrch,  
Plocha vypočtena pomocí grafického softwaru AutoCad (z grafického výkresu)  
zaměřeno na stavbě a acad, viz přílohy č. 01 technická zpráva, 03 situace dopravního začení</t>
  </si>
  <si>
    <t>0,25*15=3,750 [A]</t>
  </si>
  <si>
    <t>78</t>
  </si>
  <si>
    <t>DOPRAVNÍ ZNAČENÍ - Vodorovné dopravní značení - Vodící čára - V4 - 0,5/0,5/0,25 - 1. značení barvou na čerstvý povrch,  
Plocha vypočtena pomocí grafického softwaru AutoCad (z grafického výkresu)  
zaměřeno na stavbě a acad, viz přílohy č. 01 technická zpráva, 03 situace dopravního začení</t>
  </si>
  <si>
    <t>0,500*0,250*(26,602+22,795)=6,175 [A]</t>
  </si>
  <si>
    <t>79</t>
  </si>
  <si>
    <t>DOPRAVNÍ ZNAČENÍ - Vodorovné dopravní značení - Šikmé rovnoběžné čáry - V13 - 1. značení barvou na čerstvý povrch,  
Plocha vypočtena pomocí grafického softwaru AutoCad (z grafického výkresu)  
zaměřeno na stavbě a acad, viz přílohy č. 01 technická zpráva, 03 situace dopravního začení</t>
  </si>
  <si>
    <t>4,400=4,400 [A]</t>
  </si>
  <si>
    <t>80</t>
  </si>
  <si>
    <t>915221</t>
  </si>
  <si>
    <t>VODOR DOPRAV ZNAČ PLASTEM STRUKTURÁLNÍ NEHLUČNÉ - DOD A POKLÁDKA</t>
  </si>
  <si>
    <t>DOPRAVNÍ ZNAČENÍ - Vodorovné dopravní značení - Vodící čára - V4 - 0,125 - 2. značení strukturovaným plastem po přezimování,  
Plocha vypočtena pomocí grafického softwaru AutoCad (z grafického výkresu)  
zaměřeno na stavbě a acad, viz přílohy č. 01 technická zpráva, 03 situace dopravního začení</t>
  </si>
  <si>
    <t>81</t>
  </si>
  <si>
    <t>DOPRAVNÍ ZNAČENÍ - Vodorovné dopravní značení - Vodící čára - V4 - 0,25 - 2. značení strukturovaným plastem, po přezimování,  
Plocha vypočtena pomocí grafického softwaru AutoCad (z grafického výkresu)  
zaměřeno na stavbě a acad, viz přílohy č. 01 technická zpráva, 03 situace dopravního začení</t>
  </si>
  <si>
    <t>82</t>
  </si>
  <si>
    <t>DOPRAVNÍ ZNAČENÍ - Vodorovné dopravní značení - Vodící čára - V4 - 0,5/0,5/0,25 - 2. značení strukturovaným plastem, po přezimování,  
Plocha vypočtena pomocí grafického softwaru AutoCad (z grafického výkresu)  
zaměřeno na stavbě a acad, viz přílohy č. 01 technická zpráva, 03 situace dopravního začení</t>
  </si>
  <si>
    <t>83</t>
  </si>
  <si>
    <t>DOPRAVNÍ ZNAČENÍ - Vodorovné dopravní značení - Šikmé rovnoběžné čáry - V13 - 2. značení strukturovaným plastem, po přezimování,  
Plocha vypočtena pomocí grafického softwaru AutoCad (z grafického výkresu)  
zaměřeno na stavbě a acad, viz přílohy č. 01 technická zpráva, 03 situace dopravního začení</t>
  </si>
  <si>
    <t>4,40=4,400 [A]</t>
  </si>
  <si>
    <t>84</t>
  </si>
  <si>
    <t>917224</t>
  </si>
  <si>
    <t>SILNIČNÍ A CHODNÍKOVÉ OBRUBY Z BETONOVÝCH OBRUBNÍKŮ ŠÍŘ 150MM</t>
  </si>
  <si>
    <t>OBRUBNÍKY - Silniční obrubníky - Silniční obrubníky 150x250x1000mm (včetně přechodových obrubníků 150x150/250x1000mm)  
do lože z betonu C20/25-XF3, včetně boční betonové opěrky  
Délka vypočtena pomocí grafického softwaru AutoCad (z grafického výkresu)  
zaměřeno na stavbě a acad,  
viz přílohy č. 01 technická zpráva, 02 situace, 05 vzorové příčné řezy, 06 charakteristické příčné řezy,</t>
  </si>
  <si>
    <t>95,491+222,746=318,237 [A]</t>
  </si>
  <si>
    <t>Položka zahrnuje:  
dodání a pokládku betonových obrubníků o rozměrech předepsaných zadávací dokumentací  
betonové lože i boční betonovou opěrku.</t>
  </si>
  <si>
    <t>85</t>
  </si>
  <si>
    <t>OBRUBNÍKY - Silniční obrubníky nájezdové přímé 150x150x1000mm  
do lože z betonu C20/25-XF3, včetně boční betonové opěrky  
Délka vypočtena pomocí grafického softwaru AutoCad (z grafického výkresu)  
zaměřeno na stavbě a acad,  
viz přílohy č. 01 technická zpráva, 02 situace, 05 vzorové příčné řezy, 06 charakteristické příčné řezy,</t>
  </si>
  <si>
    <t>82,575+29,597=112,172 [A]</t>
  </si>
  <si>
    <t>86</t>
  </si>
  <si>
    <t>919111</t>
  </si>
  <si>
    <t>ŘEZÁNÍ ASFALTOVÉHO KRYTU VOZOVEK TL DO 50MM</t>
  </si>
  <si>
    <t>Řezání asfaltového krytu pro odfrézování asfaltových vrstev, v napojení,  
Délka vypočtena pomocí grafického softwaru AutoCad (z grafického výkresu)  
zaměřeno na stavbě a acad,  
viz přílohy č. 01 technická zpráva, 02 situace</t>
  </si>
  <si>
    <t>položka zahrnuje řezání vozovkové vrstvy v předepsané tloušťce, včetně spotřeby vody</t>
  </si>
  <si>
    <t>87</t>
  </si>
  <si>
    <t>935222</t>
  </si>
  <si>
    <t>PŘÍKOPOVÉ ŽLABY Z BETON TVÁRNIC ŠÍŘ DO 900MM DO BETONU TL 100MM</t>
  </si>
  <si>
    <t>SILNIČNÍ RIGOL - Betonová odvodňovací tvárnice šířky 0,65m z betonu C30/37-XF4 do betonu C25/30-XF3 (beton nad rámec tl. 100 mm viz pol.č. 451314.1 )  
Plocha vypočtena pomocí grafického softwaru AutoCad (z grafického výkresu)  
zaměřeno na stavbě a acad,  
viz přílohy č. 01 technická zpráva, 02 situace, 05 vzorové příčné řezy, 06 charakteristické příčné řezy</t>
  </si>
  <si>
    <t>108,960+135,960+103,190+105,500+90,650=544,260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</si>
  <si>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</si>
  <si>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88</t>
  </si>
  <si>
    <t>96611B</t>
  </si>
  <si>
    <t>BOURÁNÍ KONSTRUKCÍ Z BETONOVÝCH DÍLCŮ - DOPRAVA</t>
  </si>
  <si>
    <t>doprava 31km na skládku k pol.č. 96687</t>
  </si>
  <si>
    <t>7*0,450*31=97,650 [A]</t>
  </si>
  <si>
    <t>89</t>
  </si>
  <si>
    <t>doprava k pol.č. 969257 do vzdálenosti 31 km</t>
  </si>
  <si>
    <t>(168+12)*0,170*2,300*31=2 181,780 [A]</t>
  </si>
  <si>
    <t>90</t>
  </si>
  <si>
    <t>96687</t>
  </si>
  <si>
    <t>VYBOURÁNÍ ULIČNÍCH VPUSTÍ KOMPLETNÍCH</t>
  </si>
  <si>
    <t>Odstranění kompletních konstrukcí uličních vpustí, doprava na skládku viz pol.č. 96611B.1  
zaměřeno na stavbě</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</si>
  <si>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</si>
  <si>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91</t>
  </si>
  <si>
    <t>969257</t>
  </si>
  <si>
    <t>VYBOURÁNÍ POTRUBÍ DN DO 500MM KANALIZAČ</t>
  </si>
  <si>
    <t>Odstranění stávajícího zatrubněného příkopu a části dešťové kanalizace (betonové trouby DN=500mm),  
 doprava na skládku viz pol.č. 96611B.2  
Kubatura vypočtena pomocí grafického softwaru AutoCad (z grafického výkresu)  
zaměřeno na stavbě a acad,  
viz přílohy č. 01 technická zpráva, 02 situace,   
(168+12)*0,170=30,600m3*2,300t/m3=70,380t</t>
  </si>
  <si>
    <t>168+12=180,000 [A]</t>
  </si>
  <si>
    <t>SO 101.1</t>
  </si>
  <si>
    <t>VJEZDOVÁ BRÁNA</t>
  </si>
  <si>
    <t>`11130` 
85,00*0,10*2,00=17,000 [A] 
`122738` 
13,75*2,00=27,500 [B] 
`123738` 
21,25*1,90=40,375 [C] 
celkem: A+B+C=84,875 [D]</t>
  </si>
  <si>
    <t>11130</t>
  </si>
  <si>
    <t>SEJMUTÍ DRNU</t>
  </si>
  <si>
    <t>v tl.100mm, včetně dopravy a uložení na skládku (odvozná vzdálenost v režii zhotovitele)</t>
  </si>
  <si>
    <t>85,00=85,000 [A]</t>
  </si>
  <si>
    <t>včetně vodorovné dopravy  a uložení na skládku</t>
  </si>
  <si>
    <t>11201</t>
  </si>
  <si>
    <t>KÁCENÍ STROMŮ D KMENE DO 0,5M S ODSTRANĚNÍM PAŘEZŮ</t>
  </si>
  <si>
    <t>včetně odvozu a likvidace v režii zhotovitele</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</si>
  <si>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</si>
  <si>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122738</t>
  </si>
  <si>
    <t>ODKOPÁVKY A PROKOPÁVKY OBECNÉ TŘ. I, ODVOZ DO 20KM</t>
  </si>
  <si>
    <t>odkop zeminy v krajnici vozovky</t>
  </si>
  <si>
    <t>(55,00*1,00*0,50)/2=13,750 [A]</t>
  </si>
  <si>
    <t>12273B</t>
  </si>
  <si>
    <t>ODKOPÁVKY A PROKOPÁVKY OBECNÉ TŘ. I - DOPRAVA</t>
  </si>
  <si>
    <t>doprava dalších 11 km na skládku k pol.č. 122738</t>
  </si>
  <si>
    <t>13,75*11=151,250 [A]</t>
  </si>
  <si>
    <t>pro sanace v tl.250mm  
!!! čerpat po odsouhlasení TDI !!!</t>
  </si>
  <si>
    <t>85,00*0,25=21,250 [A]</t>
  </si>
  <si>
    <t>doprava dalších 11 km na skládku k pol.č. 123738</t>
  </si>
  <si>
    <t>21,25*11=233,750 [A]</t>
  </si>
  <si>
    <t>`122738` 
13,75=13,750 [A] 
`123738` 
21,25=21,250 [B] 
celkem: A+B=35,000 [C]</t>
  </si>
  <si>
    <t>parapláň  97,00=97,000 [A]</t>
  </si>
  <si>
    <t>sanace ŠD 0/63, tl.250mm  
Čerpat po odsouhlasení TDI</t>
  </si>
  <si>
    <t>97*0,25=24,250 [A]</t>
  </si>
  <si>
    <t>SC 0/32 C8/10 tl. 150mm + hutnění</t>
  </si>
  <si>
    <t>30,00*0,15=4,500 [A]</t>
  </si>
  <si>
    <t>VOZOVKOVÉ VRSTVY ZE ŠTĚRKODRTI TL. DO 150MM</t>
  </si>
  <si>
    <t>ŠD 0/63</t>
  </si>
  <si>
    <t>94,00=94,000 [A]</t>
  </si>
  <si>
    <t>ŠD 0/32</t>
  </si>
  <si>
    <t>91,00=91,000 [A]</t>
  </si>
  <si>
    <t>INFILTRAČNÍ POSTŘIK Z EMULZE DO 1,0KG/M2</t>
  </si>
  <si>
    <t>pod ACP 16+, spotřeba 1kg/m2</t>
  </si>
  <si>
    <t>88,00=88,000 [A]</t>
  </si>
  <si>
    <t>pod  ACO 11+, spotřeba 0,4 kg/m2</t>
  </si>
  <si>
    <t>ASFALTOVÝ BETON PRO OBRUSNÉ VRSTVY ACO 11+ TL. 50MM</t>
  </si>
  <si>
    <t>ACO 11+, tl. 50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</si>
  <si>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</si>
  <si>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ASFALTOVÝ BETON PRO PODKLADNÍ VRSTVY ACP 16+, 16S TL. 60MM</t>
  </si>
  <si>
    <t>ACP 16+, tl 60 mm</t>
  </si>
  <si>
    <t>582612</t>
  </si>
  <si>
    <t>KRYTY Z BETON DLAŽDIC SE ZÁMKEM ŠEDÝCH TL 80MM DO LOŽE Z KAM</t>
  </si>
  <si>
    <t>včetně lože z kameniva 4/8 v tl. 40 mm</t>
  </si>
  <si>
    <t>30,00=30,000 [A]</t>
  </si>
  <si>
    <t>retroreflexní fólie třídy 2</t>
  </si>
  <si>
    <t>C4a: 2=2,000 [A]</t>
  </si>
  <si>
    <t>do betonu C25/30-XF3</t>
  </si>
  <si>
    <t>položka zahrnuje:  
- sloupky a upevňovací zařízení včetně jejich osazení (betonová patka, zemní práce)</t>
  </si>
  <si>
    <t>V13 šikmé čáry (2*8m*0,50m)=8,000 [A] 
V13 okrajové čáry (45+50)*0,125=11,875 [B] 
celkem: A+B=19,875 [C]</t>
  </si>
  <si>
    <t>915641</t>
  </si>
  <si>
    <t>VODOR DOPRAV ZNAČ - KNOFLÍKY SKLENĚNÉ OBRUBNÍKOVÉ - DOD A POKLÁD</t>
  </si>
  <si>
    <t>všesměrové obrubníkové odrazky</t>
  </si>
  <si>
    <t>80=80,000 [A]</t>
  </si>
  <si>
    <t>Položka zahrnuje:  
- dodávku a osazení knoflíků předepsaným způsobem  
Položka nezahrnuje:  
- x</t>
  </si>
  <si>
    <t>916341</t>
  </si>
  <si>
    <t>SMĚROVACÍ DESKY Z4 JEDNOSTR S FÓLIÍ TŘ 2 - DOD A MONTÁŽ</t>
  </si>
  <si>
    <t>Z4b 2=2,000 [A]</t>
  </si>
  <si>
    <t>položka zahrnuje:  
- dodání zařízení v předepsaném provedení včetně jejich osazení  
- údržbu po celou dobu trvání funkce, náhradu zničených nebo ztracených kusů, nutnou opravu poškozených částí</t>
  </si>
  <si>
    <t>silniční obrubníky 100/15/25 okolo ostrůvku včetně bet. lože tl. min 100 mm a boční betonové opěrky (vše z betonu C20/25-F3)</t>
  </si>
  <si>
    <t>35=35,000 [A]</t>
  </si>
  <si>
    <t>SO 102</t>
  </si>
  <si>
    <t>SILNICE III/39914</t>
  </si>
  <si>
    <t>zemina a kamení</t>
  </si>
  <si>
    <t>`123738` 
3004,103*2,000=6 008,206 [A] 
`131738` 
13,30*2,000=26,600 [B] 
`131838` 
5,70*2,000=11,400 [C] 
`132738` 
120,855*2,000=241,710 [D] 
`132838` 
51,795*2,000=103,590 [E] 
212635 
1130,8*0,175*2,0=395,780 [L] 
Celkové množství 6787.286000=6 787,286 [M]</t>
  </si>
  <si>
    <t>`113524` 
233,358*0,085=19,835 [A] 
`966158,` 
17,502*2,300=40,255 [B] 
`966168` 
2,816*2,500=7,040 [C] 
`96687` 
15*0,450=6,750 [D] 
celkem: A+B+C+D=73,880 [E]</t>
  </si>
  <si>
    <t>Kácení keřů v blízkosti stavby, včetně odvozu a likvidace v režii zhotovitele  
Viz příloha I.7-Dendrologický průzkum  
zaměřeno na stavbě</t>
  </si>
  <si>
    <t>167=167,000 [A]</t>
  </si>
  <si>
    <t>Kácení stromů v blízkosti stavby, včetně odvozu a likvidace dřevní hmoty v režii zhotovitele  
Viz příloha I.7-Dendrologický průzkum  
zaměřeno na stavbě</t>
  </si>
  <si>
    <t>23=23,000 [A]</t>
  </si>
  <si>
    <t>vybourání nebo odfrézování asfaltových vrstev v tl. max. 140mm (asfalt), včetně odvozu a uložení na mezideponii pro zpětné využítí v objektu SO 301 (pol. č. 17491)  
Kubatura vypočtena pomocí grafického softwaru AutoCad (z grafického výkresu)  
viz přílohy č. 01 technická zpráva, 02 situace část 1-2,</t>
  </si>
  <si>
    <t>(2575,542*0,045)+(1962,67*0,08)=272,913 [A]</t>
  </si>
  <si>
    <t>vybourání nebo odfrézování asfaltových vrstev v tl. 50mm (asfalt, napojení na stávající stav), včetně odvozu a uložení na mezideponii pro zpětné využítí v objektu SO 301 (pol. č. 17491)  
Kubatura vypočtena pomocí grafického softwaru AutoCad (z grafického výkresu)  
viz přílohy č. 01 technická zpráva, 02 situace část 1-2,</t>
  </si>
  <si>
    <t>(30,261*0,045)+((2,5+5,5)*0,08)+((5+11,2)*0,05)=2,812 [A]</t>
  </si>
  <si>
    <t>113524</t>
  </si>
  <si>
    <t>ODSTRANĚNÍ CHODNÍKOVÝCH OBRUBNÍKŮ BETONOVÝCH, ODVOZ DO 5KM</t>
  </si>
  <si>
    <t>Odstranění stávajících silničních obrubníků  
Délka vypočtena pomocí grafického softwaru AutoCad (z grafického výkresu)  
zaměřeno na stavbě</t>
  </si>
  <si>
    <t>233,358=233,358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</si>
  <si>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</si>
  <si>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11352B</t>
  </si>
  <si>
    <t>ODSTRANĚNÍ CHODNÍKOVÝCH OBRUBNÍKŮ BETONOVÝCH - DOPRAVA</t>
  </si>
  <si>
    <t>dalších 26 km dopravy na skládku, k pol.č. 113524</t>
  </si>
  <si>
    <t>233,358*0,085*26=515,721 [A]</t>
  </si>
  <si>
    <t>Odhumusování plochy v tl. 150mm, která bude zasažena výkopovými pracemi a úpravou terénu včetně odvozu a uložení zeminy na mezideponii stavby pro další využití (pol.č. 18222)  
Kubatura vypočtena pomocí grafického softwaru AutoCad (z grafického výkresu)</t>
  </si>
  <si>
    <t>(98,75+598,88+14,873)*0,15=106,875 [A]</t>
  </si>
  <si>
    <t>Odhumusování plochy v tl. 150mm, která bude zasažena výkopovými pracemi a úpravou terénu včetně odvozu a uložení zeminy na mezideponii stavby pro další využití (pol.č. 18215)  
Kubatura vypočtena pomocí grafického softwaru AutoCad (z grafického výkresu)</t>
  </si>
  <si>
    <t>159,419-(712,503*0,15)=52,544 [A]</t>
  </si>
  <si>
    <t>ZEMNÍ PRÁCE - Výkop v zemině tř. I, včetně odvozu zeminy na skládku   
Kubatura vypočtena pomocí grafického softwaru AutoCad (z grafického výkresu)  
viz přílohy č. 01 technická zpráva, 02 situace, 05 vzorové příčné řezy, 06 charakteristické příčné řezy</t>
  </si>
  <si>
    <t>1956,698+396,166+563,449+87,79=3 004,103 [A]</t>
  </si>
  <si>
    <t>Celkem: 3004,103*11=33 045,133 [A]</t>
  </si>
  <si>
    <t>výkop pro uliční vpusti,   
zaměřeno acad, viz přílohy č. 01 technická zpráva, 02 situace 1-2, 05 vzorové příčné řezy, 06 charakteristické příčné řezy,</t>
  </si>
  <si>
    <t>19*0,70=13,300 [A]</t>
  </si>
  <si>
    <t>13,30*11=146,300 [A]</t>
  </si>
  <si>
    <t>19*0,30=5,700 [A]</t>
  </si>
  <si>
    <t>5,70*11=62,700 [A]</t>
  </si>
  <si>
    <t>KANALIZAČNÍ PŘÍPOJKY - Kanalizační přípojky na novou dešťovou kanalizaci, PP trubka DN=150mm  
UV-08-P (0,01838) &gt; délka přípojky 9,25m (DN=150mm)   
UV-09-L (0,04045) &gt; délka přípojky 10,45m (DN=150mm)   
UV-10-P (0,08332) &gt; délka přípojky 6,30m (DN=150mm)   
UV-11-L (0,08448) &gt; délka přípojky 3,00m (DN=150mm)   
UV-12-P (0,00050) &gt; délka přípojky 18,90m (DN=150mm)   
UV-13-P (0,02580) &gt; délka přípojky 1,35m (DN=150mm)   
UV-14-L (0,06274) &gt; délka přípojky 4,20m (DN=150mm)   
UV-15-L (0,10858) &gt; délka přípojky 3,25m (DN=150mm)   
UV-16-L (0,14292) &gt; délka přípojky 2,20m (DN=150mm)   
UV-17-P (0,16305) &gt; délka přípojky 1,90m (DN=150mm)   
UV-18-L (0,20004) &gt; délka přípojky 3,60m (DN=150mm)   
UV-19-L (0,25245) &gt; délka přípojky 3,25m (DN=150mm)   
UV-20-P (0,28667) &gt; délka přípojky 1,80m (DN=150mm)   
UV-21-P (0,33175) &gt; délka přípojky 1,60m (DN=150mm)   
UV-22-L (0,39104) &gt; délka přípojky 3,80m (DN=150mm)   
UV-23-P (0,39104) &gt; délka přípojky 1,35m (DN=150mm)   
UV-24-L (0,00725) &gt; délka přípojky 4,60m (DN=150mm)   
UV-25-L (0,03895) &gt; délka přípojky 5,00m (DN=150mm)   
UV-26-P (0,06978) &gt; délka přípojky 1,30m (DN=150mm)  
OŽ-05-7,20m &gt; délka přípojky 2,20m (DN=150mm)  
KŠ-13-P (0,01695) &gt; délka přípojky 2,70m (DN=150mm)  
KŠ-15-L (0,04215) &gt; délka přípojky 1,55m (DN=150mm)  
KŠ-18-L (0,08274) &gt; délka přípojky 1,55m (DN=150mm)  
KŠ-20-L (0,00266) &gt; délka přípojky 5,25m (DN=150mm)  
KŠ-21-P (0,00266) &gt; délka přípojky 5,60m (DN=150mm)  
KŠ-25-L (0,23000) &gt; délka přípojky 3,85m (DN=150mm)  
KŠ-26-P (0,26689) &gt; délka přípojky 3,85m (DN=150mm)  
KŠ-31-P (0,09164) &gt; délka přípojky 1,45m (DN=150mm)  
zaměřeno acad, viz přílohy č. 01 technická zpráva, 02 situace 1-2,</t>
  </si>
  <si>
    <t>9,25+10,45+6,3+3+18,9+1,35+4,2+3,25+2,2+1,9+3,6+3,25+1,8+1,6+3,8+1,35+4,6+5+1,3+2,2+2,7+1,55+1,55+5,25+5,6+3,85+3,85+1,45=115,100 [A] 
(A*1,50*1,00)*0,70=120,855 [B]</t>
  </si>
  <si>
    <t>120,855*11=1 329,405 [A]</t>
  </si>
  <si>
    <t>9,25+10,45+6,3+3+18,9+1,35+4,2+3,25+2,2+1,9+3,6+3,25+1,8+1,6+3,8+1,35+4,6+5+1,3+2,2+2,7+1,55+1,55+5,25+5,6+3,85+3,85+1,45=115,100 [A] 
(A*1,50*1,00)*0,30=51,795 [B]</t>
  </si>
  <si>
    <t>51,795*11=569,745 [A]</t>
  </si>
  <si>
    <t>`123738` 
3004,103=3 004,103 [A] 
`131738` 
13,30=13,300 [B] 
`131838` 
5,70=5,700 [C] 
`132738` 
120,855=120,855 [D] 
`132838` 
51,795=51,795 [E] 
celkem: A+B+C+D+E=3 195,753 [F]</t>
  </si>
  <si>
    <t>zemina vhodná do násypů, hutnit po vrstvách tl. max. 30 cm na 100% PS,  
zaměřeno na stavbě a acad,  
 viz přílohy č. 01 technická zpráva, 02 situace 1-2, 04 podélné profily, 05 vzorové příčné řezy, 06 charakteristické příčné řezy,</t>
  </si>
  <si>
    <t>127,50+108,835+5,498+3,347+46,459+19+14=324,639 [A]</t>
  </si>
  <si>
    <t>ZEMNÍ PRÁCE - Zásyp štěrkodrtí fr. 0/32 mm - hutněno po vrstvách 300mm na 100% PS  
Kubatura vypočtena pomocí grafického softwaru AutoCad (z grafického výkresu)  
zaměřeno na stavbě a acad,  
 viz přílohy č. 01 technická zpráva, 02 situace 1-2, 04 podélné profily, 05 vzorové příčné řezy, 06 charakteristické příčné řezy,</t>
  </si>
  <si>
    <t>115=115,000 [A]</t>
  </si>
  <si>
    <t>Obsyb potrubí kanalizačních přípojek štěrkopískem fr. 0/4 mm do výšky 30 cm nad vrcholem potrubí  
Kubatura vypočtena pomocí grafického softwaru AutoCad (z grafického výkresu)  
zaměřeno na stavbě a acad,  
 viz přílohy č. 01 technická zpráva, 02 situace 1-2, 04 podélné profily, 05 vzorové příčné řezy, 06 charakteristické příčné řezy,</t>
  </si>
  <si>
    <t>0,45*1*(9,25+10,45+6,3+3+18,9+1,35+4,2+3,25+2,2+1,9+3,6+3,25+1,8+1,6+3,8+1,35+4,6+5+1,3+2,2+2,7+1,55+1,55+5,25+5,6+3,85+3,85+1,45)=51,795 [A]</t>
  </si>
  <si>
    <t>SANACE - Úprava a zhutnění parapláně  
Plocha vypočtena pomocí grafického softwaru AutoCad (z grafického výkresu)  
zaměřeno na stavbě a acad,  
 viz přílohy č. 01 technická zpráva, 02 situace 1-2, 04 podélné profily, 05 vzorové příčné řezy, 06 charakteristické příčné řezy,</t>
  </si>
  <si>
    <t>369,333+2694,281+664,854+113,908+98,080+24,264=3 964,720 [A]</t>
  </si>
  <si>
    <t>ÚPRAVA Č.1 - Úprava a zhutnění zemní pláně  
Plocha vypočtena pomocí grafického softwaru AutoCad (z grafického výkresu)  
zaměřeno na stavbě a acad,  
 viz přílohy č. 01 technická zpráva, 02 situace 1-2, 04 podélné profily, 05 vzorové příčné řezy, 06 charakteristické příčné řezy,</t>
  </si>
  <si>
    <t>466,526+3403,302+839,815+143,884=4 853,527 [A]</t>
  </si>
  <si>
    <t>ÚPRAVA Č.2 - Úprava a zhutnění zemní pláně, včetně středového ostrova  
Plocha vypočtena pomocí grafického softwaru AutoCad (z grafického výkresu)  
zaměřeno na stavbě a acad,  
 viz přílohy č. 01 technická zpráva, 02 situace 1-2, 04 podélné profily, 05 vzorové příčné řezy, 06 charakteristické příčné řezy,</t>
  </si>
  <si>
    <t>226,980=226,980 [A]</t>
  </si>
  <si>
    <t>NAPOJENÍ MÍSTNÍCH KOMUNIKACÍ - Úprava a zhutnění zemní pláně  
Plocha vypočtena pomocí grafického softwaru AutoCad (z grafického výkresu)  
zaměřeno na stavbě a acad,  
 viz přílohy č. 01 technická zpráva, 02 situace 1-2, 04 podélné profily, 05 vzorové příčné řezy, 06 charakteristické příčné řezy,</t>
  </si>
  <si>
    <t>123,890=123,890 [A]</t>
  </si>
  <si>
    <t>NAPOJENÍ NA STÁVAJÍCÍ STAV - PLNÁ KONSTRUKCE VOZOVKY - Úprava a zhutnění zemní pláně  
Plocha vypočtena pomocí grafického softwaru AutoCad (z grafického výkresu)  
zaměřeno na stavbě a acad,  
 viz přílohy č. 01 technická zpráva, 02 situace 1-2, 04 podélné profily, 05 vzorové příčné řezy, 06 charakteristické příčné řezy,</t>
  </si>
  <si>
    <t>30,649=30,649 [A]</t>
  </si>
  <si>
    <t>Svahové úpravy, urovnání s využitím materiálu ze stavby (využita humózní zemina pol.č. 121101.2)  
Plocha vypočtena pomocí grafického softwaru AutoCad (z grafického výkresu)  
viz přílohy č. 01 technická zpráva, 02 situace 1-2, 05 vzorové příčné řezy, 06 charakteristické příčné řezy,</t>
  </si>
  <si>
    <t>98,75+598,88+14,873=712,503 [A]</t>
  </si>
  <si>
    <t>položka zahrnuje srovnání výškových rozdílů terénu</t>
  </si>
  <si>
    <t>Ohumusování svahů v  tl. 150mm (využita humózní zemina pol.č. 121101.1)  
Plocha vypočtena pomocí grafického softwaru AutoCad (z grafického výkresu)  
viz přílohy č. 01 technická zpráva, 02 situace 1-2, 05 vzorové příčné řezy, 06 charakteristické příčné řezy,</t>
  </si>
  <si>
    <t>Osetí svahů travním semenem, k pol.č. 18222  
Plocha vypočtena pomocí grafického softwaru AutoCad (z grafického výkresu)</t>
  </si>
  <si>
    <t>712,503=712,503 [A]</t>
  </si>
  <si>
    <t>Údržba založeného travního porostu, k pol.č. 18241  
Plocha vypočtena pomocí grafického softwaru AutoCad (z grafického výkresu)</t>
  </si>
  <si>
    <t>Ochrana stromů v blízkosti stavby  
Viz příloha I.7-Dendrologický průzkum  
zaměřeno na stavbě</t>
  </si>
  <si>
    <t>2*2*29=116,000 [A]</t>
  </si>
  <si>
    <t>Ochrana keřů v blízkosti stavby  
Viz příloha I.7-Dendrologický průzkum  
zaměřeno na stavbě</t>
  </si>
  <si>
    <t>51=51,000 [A]</t>
  </si>
  <si>
    <t>PODÉLNÁ DRENÁŽ - drenážní potrubí do dynamicky zatížených konstrukcí,  
podsyp tl. 100 mm ze štěrkodrti  fr. 0/32 mm, obsyp kamenivem těženým fr. 11/22 mm,  
včetně odvozu výkopku na skládku (odvozná vzdálenost v režii zhotovitele), včetně uložení  
Délka vypočtena pomocí grafického softwaru AutoCad (z grafického výkresu)  
zaměřeno na stavbě a acad,  
viz přílohy č. 01 technická zpráva, 02 situace, 05 vzorové příčné řezy, 06 charakteristické příčné řezy,</t>
  </si>
  <si>
    <t>29,18+27,29+455,54+177,22+193,13+117,32+106,09+25,03=1 130,800 [A]</t>
  </si>
  <si>
    <t>Položka platí pro kompletní konstrukce trativodů a zahrnuje zejména:  
- výkop rýhy předepsaného tvaru v dané třídě těžitelnosti, výplň, zásyp trativodu včetně dopravy, odvoz a likvidace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</si>
  <si>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2,5*(29,18+27,29+455,54+177,22+193,13+117,32+106,09+25,03)=2 827,000 [A]</t>
  </si>
  <si>
    <t>SANACE - Sanace podloží - Kamenitá sypanina z drceného kameniva fr. 0/63 mm tl. 250mm  
Kubatura vypočtena pomocí grafického softwaru AutoCad (z grafického výkresu)  
zaměřeno na stavbě a acad,  
viz přílohy č. 01 technická zpráva, 02 situace, 05 vzorové příčné řezy, 06 charakteristické příčné řezy,</t>
  </si>
  <si>
    <t>(369,333+2694,281+664,854+113,908+98,08+24,264)*0,25=991,180 [A]</t>
  </si>
  <si>
    <t>ULIČNÍ VPUSTI - Podkladní beton C12/15-X0 tl. 150mm  
Kubatura vypočtena pomocí grafického softwaru AutoCad (z grafického výkresu)  
viz přílohy č. 01 technická zpráva, 02 situace 1-2, 05 vzorové příčné řezy,</t>
  </si>
  <si>
    <t>0,6*1*0,15*19=1,710 [A]</t>
  </si>
  <si>
    <t>ODVODŇOVACÍ ŽLAB - Betonové lože C20/25-XF3  
Kubatura vypočtena pomocí grafického softwaru AutoCad (z grafického výkresu)  
viz přílohy č. 01 technická zpráva, 02 situace 1-2, 05 vzorové příčné řezy,</t>
  </si>
  <si>
    <t>0,1*7,2=0,720 [A]</t>
  </si>
  <si>
    <t>KANALIZAČNÍ PŘÍPOJKY - Pískové lože frakce 0/4mm kanalizačních přípojek, tl. 150mm  
zaměřeno na stavbě a acad,  
viz přílohy č. 01 technická zpráva, 02 situace,</t>
  </si>
  <si>
    <t>(9,25+10,45+6,3+3+18,9+1,35+4,2+3,25+2,2+1,9+3,6+3,25+1,8+1,6+3,8+1,35+4,6+5+1,3+2,2+2,7+1,55+1,55+5,25+5,6+3,85+3,85+1,45)=115,100 [A] 
A*1,00*0,15=17,265 [B]</t>
  </si>
  <si>
    <t>ÚPRAVA Č.2 - Podkladní vrstva stmelená cementem - SC 0/32 C8/10 tl. 150mm + hutnění  
Kubatura vypočtena pomocí grafického softwaru AutoCad (z grafického výkresu)  
viz přílohy č. 01 technická zpráva, 02 situace 1-2, 05 vzorové příčné řezy, 06 charakteristické příčné řezy,</t>
  </si>
  <si>
    <t>132,607*0,150=19,891 [A]</t>
  </si>
  <si>
    <t>ÚPRAVA Č.1 - Podsyp (ochranná vrstva) - Štěrkodrť ŠDB 0/63 tl. 150mm + hutnění  
Plocha vypočtena pomocí grafického softwaru AutoCad (z grafického výkresu)  
viz přílohy č. 01 technická zpráva, 02 situace 1-2, 05 vzorové příčné řezy, 06 charakteristické příčné řezy,</t>
  </si>
  <si>
    <t>454,863+3318,219+818,82+140,287-(275,725/0,15)=2 894,022 [A]</t>
  </si>
  <si>
    <t>ÚPRAVA Č.1 - Podkladní vrstva - Štěrkodrť ŠDA 0/32 tl. 150mm + hutnění  
Plocha vypočtena pomocí grafického softwaru AutoCad (z grafického výkresu)  
viz přílohy č. 01 technická zpráva, 02 situace 1-2, 05 vzorové příčné řezy, 06 charakteristické příčné řezy,</t>
  </si>
  <si>
    <t>388,772+2836,085+699,846+119,903=4 044,606 [A]</t>
  </si>
  <si>
    <t>NAPOJENÍ MÍSTNÍCH KOMUNIKACÍ - Podsyp (ochranná vrstva) - Štěrkodrť ŠDB 0/63 tl. 150mm + hutnění  
Plocha vypočtena pomocí grafického softwaru AutoCad (z grafického výkresu)  
viz přílohy č. 01 technická zpráva, 02 situace 1-2, 05 vzorové příčné řezy, 06 charakteristické příčné řezy,</t>
  </si>
  <si>
    <t>120,793=120,793 [A]</t>
  </si>
  <si>
    <t>NAPOJENÍ MÍSTNÍCH KOMUNIKACÍ - Podkladní vrstva - Štěrkodrť ŠDA 0/32 tl. 150mm + hutnění  
Plocha vypočtena pomocí grafického softwaru AutoCad (z grafického výkresu)  
viz přílohy č. 01 technická zpráva, 02 situace 1-2, 05 vzorové příčné řezy, 06 charakteristické příčné řezy,</t>
  </si>
  <si>
    <t>103,242=103,242 [A]</t>
  </si>
  <si>
    <t>NAPOJENÍ NA STÁVAJÍCÍ STAV - PLNÁ KONSTRUKCE VOZOVKY - Podsyp (ochranná vrstva) - Štěrkodrť ŠDB 0/63 tl. 150mm + hutnění  
Plocha vypočtena pomocí grafického softwaru AutoCad (z grafického výkresu)  
viz přílohy č. 01 technická zpráva, 02 situace 1-2, 05 vzorové příčné řezy, 06 charakteristické příčné řezy,</t>
  </si>
  <si>
    <t>29,883=29,883 [A]</t>
  </si>
  <si>
    <t>NAPOJENÍ NA STÁVAJÍCÍ STAV - PLNÁ KONSTRUKCE VOZOVKY - Podkladní vrstva - Štěrkodrť ŠDA 0/32 tl. 150mm + hutnění  
Plocha vypočtena pomocí grafického softwaru AutoCad (z grafického výkresu)  
viz přílohy č. 01 technická zpráva, 02 situace 1-2, 05 vzorové příčné řezy, 06 charakteristické příčné řezy,</t>
  </si>
  <si>
    <t>25,541=25,541 [A]</t>
  </si>
  <si>
    <t>VOZOVKOVÉ VRSTVY ZE ŠTĚRKODRTI TL. DO 200MM</t>
  </si>
  <si>
    <t>ÚPRAVA Č.2 - Podsyp (ochranná vrstva) - Štěrkodrť ŠDA 0/63 tl. 200mm + hutnění  
Plocha vypočtena pomocí grafického softwaru AutoCad (z grafického výkresu)  
viz přílohy č. 01 technická zpráva, 02 situace 1-2, 05 vzorové příčné řezy, 06 charakteristické příčné řezy,</t>
  </si>
  <si>
    <t>158,336=158,336 [A]</t>
  </si>
  <si>
    <t>ÚPRAVA Č.1 - Infiltrační postřik 1,00kg/m2, pod ACP 16+,  
Plocha vypočtena pomocí grafického softwaru AutoCad (z grafického výkresu)  
viz přílohy č. 01 technická zpráva, 02 situace 1-2, 05 vzorové příčné řezy, 06 charakteristické příčné řezy,</t>
  </si>
  <si>
    <t>INFILTRAČNÍ POSTŘIK Z EMULZE 1,0KG/M2</t>
  </si>
  <si>
    <t>NAPOJENÍ MÍSTNÍCH KOMUNIKACÍ - Infiltrační postřik 1,00kg/m2, pod ACP 16+,  
Plocha vypočtena pomocí grafického softwaru AutoCad (z grafického výkresu)  
viz přílohy č. 01 technická zpráva, 02 situace 1-2, 05 vzorové příčné řezy, 06 charakteristické příčné řezy,</t>
  </si>
  <si>
    <t>NAPOJENÍ NA STÁVAJÍCÍ STAV - PLNÁ KONSTRUKCE VOZOVKY - Infiltrační postřik 1,00kg/m2, pod ACP 16+,  
Plocha vypočtena pomocí grafického softwaru AutoCad (z grafického výkresu)  
viz přílohy č. 01 technická zpráva, 02 situace 1-2, 05 vzorové příčné řezy, 06 charakteristické příčné řezy,</t>
  </si>
  <si>
    <t>NAPOJENÍ NA STÁVAJÍCÍ STAV - Infiltrační postřik 1,00kg/m2, pod ACP 16+,  
Plocha vypočtena pomocí grafického softwaru AutoCad (z grafického výkresu)  
viz přílohy č. 01 technická zpráva, 02 situace 1-2, 05 vzorové příčné řezy, 06 charakteristické příčné řezy,</t>
  </si>
  <si>
    <t>10,262=10,262 [A]</t>
  </si>
  <si>
    <t>ÚPRAVA Č.1 - Spojovací postřik 0,40kg/m2, pod ACO 11+,  
Plocha vypočtena pomocí grafického softwaru AutoCad (z grafického výkresu)  
viz přílohy č. 01 technická zpráva, 02 situace 1-2, 05 vzorové příčné řezy, 06 charakteristické příčné řezy,</t>
  </si>
  <si>
    <t>NAPOJENÍ MÍSTNÍCH KOMUNIKACÍ - Spojovací postřik 0,40kg/m2, pod ACO 11+,  
Plocha vypočtena pomocí grafického softwaru AutoCad (z grafického výkresu)  
viz přílohy č. 01 technická zpráva, 02 situace 1-2, 05 vzorové příčné řezy, 06 charakteristické příčné řezy,</t>
  </si>
  <si>
    <t>NAPOJENÍ NA STÁVAJÍCÍ STAV - PLNÁ KONSTRUKCE VOZOVKY - Spojovací postřik 0,40kg/m2, pod ACO 11+,  
Plocha vypočtena pomocí grafického softwaru AutoCad (z grafického výkresu)  
viz přílohy č. 01 technická zpráva, 02 situace 1-2, 05 vzorové příčné řezy, 06 charakteristické příčné řezy,</t>
  </si>
  <si>
    <t>NAPOJENÍ NA STÁVAJÍCÍ STAV - Spojovací postřik 0,40kg/m2, pod ACO 11+,  
Plocha vypočtena pomocí grafického softwaru AutoCad (z grafického výkresu)  
viz přílohy č. 01 technická zpráva, 02 situace 1-2, 05 vzorové příčné řezy, 06 charakteristické příčné řezy,</t>
  </si>
  <si>
    <t>20,696=20,696 [A]</t>
  </si>
  <si>
    <t>SANACE - Tkaná separační / výztužná geotextilie - pevnost v tahu i podélně 80kN/m, odolnost proti protržení CBR - 10kN  
viz přílohy č. 01 technická zpráva, 02 situace 1-2, 05 vzorové příčné řezy, 06 charakteristické příčné řezy,</t>
  </si>
  <si>
    <t>369,333+2694,281+664,854+113,908+98,08+24,264=3 964,720 [A]</t>
  </si>
  <si>
    <t>ÚPRAVA Č.1 - Obrusná vrstva ACO 11+, tl. 50mm + hutnění  
Plocha vypočtena pomocí grafického softwaru AutoCad (z grafického výkresu)  
viz přílohy č. 01 technická zpráva, 02 situace 1-2, 05 vzorové příčné řezy, 06 charakteristické příčné řezy,</t>
  </si>
  <si>
    <t>ASFALTOVÝ BETON PRO OBRUSNÉ VRSTVY ACO 11+,TL. 50MM</t>
  </si>
  <si>
    <t>NAPOJENÍ MÍSTNÍCH KOMUNIKACÍ - Obrusná vrstva ACO 11+, tl. 50mm + hutnění  
Plocha vypočtena pomocí grafického softwaru AutoCad (z grafického výkresu)  
viz přílohy č. 01 technická zpráva, 02 situace 1-2, 05 vzorové příčné řezy, 06 charakteristické příčné řezy,</t>
  </si>
  <si>
    <t>NAPOJENÍ NA STÁVAJÍCÍ STAV - PLNÁ KONSTRUKCE VOZOVKY - Obrusná vrstva ACO 11+, tl. 50mm + hutnění  
Plocha vypočtena pomocí grafického softwaru AutoCad (z grafického výkresu)  
viz přílohy č. 01 technická zpráva, 02 situace 1-2, 05 vzorové příčné řezy, 06 charakteristické příčné řezy,</t>
  </si>
  <si>
    <t>NAPOJENÍ NA STÁVAJÍCÍ STAV - Obrusná vrstva ACO 11+, tl. 50mm + hutnění  
Plocha vypočtena pomocí grafického softwaru AutoCad (z grafického výkresu)  
viz přílohy č. 01 technická zpráva, 02 situace 1-2, 05 vzorové příčné řezy, 06 charakteristické příčné řezy,</t>
  </si>
  <si>
    <t>ASFALTOVÝ BETON PRO PODKLADNÍ VRSTVY ACP 16+,TL. 60MM</t>
  </si>
  <si>
    <t>ÚPRAVA Č.1 - Podkladní vrstva ACP 16+, tl. 60mm + hutnění  
Plocha vypočtena pomocí grafického softwaru AutoCad (z grafického výkresu)  
viz přílohy č. 01 technická zpráva, 02 situace 1-2, 05 vzorové příčné řezy, 06 charakteristické příčné řezy,</t>
  </si>
  <si>
    <t>NAPOJENÍ MÍSTNÍCH KOMUNIKACÍ - Infiltrační postřik 1,00kg/m2  
Plocha vypočtena pomocí grafického softwaru AutoCad (z grafického výkresu)  
viz přílohy č. 01 technická zpráva, 02 situace 1-2, 05 vzorové příčné řezy, 06 charakteristické příčné řezy,</t>
  </si>
  <si>
    <t>NAPOJENÍ NA STÁVAJÍCÍ STAV - PLNÁ KONSTRUKCE VOZOVKY - Podkladní vrstva ACP 16+, tl. 60mm + hutnění  
Plocha vypočtena pomocí grafického softwaru AutoCad (z grafického výkresu)  
viz přílohy č. 01 technická zpráva, 02 situace 1-2, 05 vzorové příčné řezy, 06 charakteristické příčné řezy,</t>
  </si>
  <si>
    <t>NAPOJENÍ NA STÁVAJÍCÍ STAV - Podkladní vrstva ACP 16+, tl. 60mm + hutnění  
Plocha vypočtena pomocí grafického softwaru AutoCad (z grafického výkresu)  
viz přílohy č. 01 technická zpráva, 02 situace 1-2, 05 vzorové příčné řezy, 06 charakteristické příčné řezy,</t>
  </si>
  <si>
    <t>ÚPRAVA Č.2 - Žulové kostky 100x100x100mm   
Plocha vypočtena pomocí grafického softwaru AutoCad (z grafického výkresu)  
Lože z hrubého drceného kameniva frakce 6/8 tl. 40mm  
=132,607m2*0,040=5,304m3  
viz přílohy č. 01 technická zpráva, 02 situace 1-2, 05 vzorové příčné řezy, 06 charakteristické příčné řezy,</t>
  </si>
  <si>
    <t>132,607=132,607 [A]</t>
  </si>
  <si>
    <t>ÚPRAVA Č.1 - Asfaltová zálivka modifikovaná, viz také pol.č. 919111,  
Délka vypočtena pomocí grafického softwaru AutoCad (z grafického výkresu)  
viz přílohy č. 01 technická zpráva, 02 situace 1-2, 05 vzorové příčné řezy, 06 charakteristické příčné řezy,</t>
  </si>
  <si>
    <t>5,00+4,72+11,54=21,260 [A]</t>
  </si>
  <si>
    <t>POTRUBÍ Z TRUB PLASTOVÝCH TLAKOVÝCH HRDLOVÝCH DN DO 150MM</t>
  </si>
  <si>
    <t>KANALIZAČNÍ PŘÍPOJKY - Kanalizační přípojky na novou dešťovou kanalizaci,  trouby z polypropylenu PP oboustranně hladké, třívrstvé, tuhost SN 12, DN=150mm   
UV-08-P (0,01838) &gt; délka přípojky 9,25m (DN=150mm)   
UV-09-L (0,04045) &gt; délka přípojky 10,45m (DN=150mm)   
UV-10-P (0,08332) &gt; délka přípojky 6,30m (DN=150mm)   
UV-11-L (0,08448) &gt; délka přípojky 3,00m (DN=150mm)   
UV-12-P (0,00050) &gt; délka přípojky 18,90m (DN=150mm)   
UV-13-P (0,02580) &gt; délka přípojky 1,35m (DN=150mm)   
UV-14-L (0,06274) &gt; délka přípojky 4,20m (DN=150mm)   
UV-15-L (0,10858) &gt; délka přípojky 3,25m (DN=150mm)   
UV-16-L (0,14292) &gt; délka přípojky 2,20m (DN=150mm)   
UV-17-P (0,16305) &gt; délka přípojky 1,90m (DN=150mm)   
UV-18-L (0,20004) &gt; délka přípojky 3,60m (DN=150mm)   
UV-19-L (0,25245) &gt; délka přípojky 3,25m (DN=150mm)   
UV-20-P (0,28667) &gt; délka přípojky 1,80m (DN=150mm)   
UV-21-P (0,33175) &gt; délka přípojky 1,60m (DN=150mm)   
UV-22-L (0,39104) &gt; délka přípojky 3,80m (DN=150mm)   
UV-23-P (0,39104) &gt; délka přípojky 1,35m (DN=150mm)   
UV-24-L (0,00725) &gt; délka přípojky 4,60m (DN=150mm)   
UV-25-L (0,03895) &gt; délka přípojky 5,00m (DN=150mm)   
UV-26-P (0,06978) &gt; délka přípojky 1,30m (DN=150mm)  
OŽ-05-7,20m &gt; délka přípojky 2,20m (DN=150mm)  
KŠ-13-P (0,01695) &gt; délka přípojky 2,70m (DN=150mm)  
KŠ-15-L (0,04215) &gt; délka přípojky 1,55m (DN=150mm)  
KŠ-18-L (0,08274) &gt; délka přípojky 1,55m (DN=150mm)  
KŠ-20-L (0,00266) &gt; délka přípojky 5,25m (DN=150mm)  
KŠ-21-P (0,00266) &gt; délka přípojky 5,60m (DN=150mm)  
KŠ-25-L (0,23000) &gt; délka přípojky 3,85m (DN=150mm)  
KŠ-26-P (0,26689) &gt; délka přípojky 3,85m (DN=150mm)  
KŠ-31-P (0,09164) &gt; délka přípojky 1,45m (DN=150mm)  
zaměřeno na stavbě a acad,  
 viz přílohy č. 01 technická zpráva, 02 situace 1-2,</t>
  </si>
  <si>
    <t>9,25+10,45+6,3+3+18,9+1,35+4,2+3,25+2,2+1,9+3,6+3,25+1,8+1,6+3,8+1,35+4,6+5+1,3+2,2+2,7+1,55+1,55+5,25+5,6+3,85+3,85+1,45=115,100 [A]</t>
  </si>
  <si>
    <t>PODÉLNÁ DRENÁŽ - Kontrolní šachta podélného trativodu z PP DN=315mm proměnné výšky, včetně souvisejícího vybavení  
KŠ-13-P (0,01695)  
KŠ-14-P (0,03124)  
KŠ-15-L (0,04215)  
KŠ-16-P (0,06123)  
KŠ-17-L (0,06247)  
KŠ-18-L (0,08274)  
KŠ-19-P (0,02200)  
KŠ-20-L (0,00266)  
KŠ-21-P (0,00266)  
KŠ-22-P (0,08736)  
KŠ-23-L (0,11100)  
KŠ-24-P (0,17805)  
KŠ-25-L (0,23000)  
KŠ-26-P (0,26689)  
KŠ-27-L (0,33800)  
KŠ-28-P (0,35600)  
KŠ-29-L (0,46105)  
KŠ-30-P (0,46105)  
KŠ-31-P (0,09164)  
zaměřeno na stavbě a acad,  
 viz přílohy č. 01 technická zpráva, 02 situace 1-2,</t>
  </si>
  <si>
    <t>ULIČNÍ VPUSTI - Uliční vpusti se sifonem, včetně kalového koše, mříž s únosností D 400,  
UV-08-P (0,01838)  
UV-09-L (0,04045)  
UV-10-P (0,08332)  
UV-11-L (0,08448)  
UV-12-P (0,00050)  
UV-13-P (0,02580)  
UV-14-L (0,06274)  
UV-15-L (0,10858)  
UV-16-L (0,14292)  
UV-17-P (0,16305)  
UV-18-L (0,20004)  
UV-19-L (0,25245)  
UV-20-P (0,28667)  
UV-21-P (0,33175)  
UV-22-L (0,39104)  
UV-23-P (0,39104)  
UV-24-L (0,00725)  
UV-25-L (0,03895)  
UV-26-P (0,06978)  
zaměřeno na stavbě a acad,  
 viz přílohy č. 01 technická zpráva, 02 situace 1-2, 05 vzorové příčné řezy,</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</si>
  <si>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</si>
  <si>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INŽENÝRSKÉ SÍTĚ - Výšková úprava krycích znaků stávajících inženýrských sítí  
zaměřeno na stavbě</t>
  </si>
  <si>
    <t>5=5,000 [A]</t>
  </si>
  <si>
    <t>Odstranění stávajícího svislého dopravního značení, včetně odvozu a likvidace v režii zhotovitele,  
1xA6a-Zúžení vozovky z obou stran  
1xA12-Děti  
2xB1-Zákaz vjezdu všech vozidel v obou směrech  
2xE2b-Tvar křižovatky  
2xE13-Text-„Vjezd na povolení OÚ“  
2xIJ4b-Označník zastávky  
1xIS3a-Směrová tabule s cílem přímo  
3xIS3b-Směrová tabule s cílem vlevo  
2xIS3c-Směrová tabule s cílem vpravo  
1xIZ4a-Začátek obce  
1xIZ4b-Konec obce  
1xP2-Hlavní pozemní komunikace  
2xP4-Dej přednost v jízdě!  
zaměřeno na stavbě a acad, viz přílohy č. 01 technická zpráva, 03 situace dopravního začení</t>
  </si>
  <si>
    <t>1+1+2+2+2+2+1+3+2+1+1+1+2=21,000 [A]</t>
  </si>
  <si>
    <t>DOPRAVNÍ ZNAČENÍ - Svislé dopravní značení - Dodávka a montáž (veškeré prvky svislého dopravního značení budou opatřeny pozinkováním)  
1xA6a-Zúžení vozovky z obou stran  
1xA12b-Děti  
2xB1-Zákaz vjezdu všech vozidel v obou směrech  
3xC1-Okružní křižovatka  
1xE2b-Tvar křižovatky  
2xE13-Text-„Vjezd na povolení OÚ“  
1xIS3a-Směrová tabule s cílem přímo  
1xIS3b-Směrová tabule s cílem vlevo  
3xIS3c-Směrová tabule s cílem vpravo  
1xIZ4a-Začátek obce  
1xIZ4b-Konec obce  
3xP4-Dej přednost v jízdě!  
1xP6-STŮJ,dej přednost v jízdě!  
4xZ3-Vodící tabule  
zaměřeno na stavbě a acad, viz přílohy č. 01 technická zpráva, 03 situace dopravního začení</t>
  </si>
  <si>
    <t>1+1+2+3+1+2+1+1+3+1+1+3+1+4=25,000 [A]</t>
  </si>
  <si>
    <t>2xIS9b-Návěst před okružní křižovatkou  
zaměřeno na stavbě a acad, viz přílohy č. 01 technická zpráva, 03 situace dopravního začení</t>
  </si>
  <si>
    <t>zaměřeno na stavbě, viz přílohy č. 1 technická zpráva, 03 situace dopravního značení část 1-2,</t>
  </si>
  <si>
    <t>20=20,000 [A]</t>
  </si>
  <si>
    <t>včetně odvozu a likvidace v režii zhotovitele,   
zaměřeno na stavbě, viz přílohy č. 1 technická zpráva, 03 situace dopravního značení část 1-2,</t>
  </si>
  <si>
    <t>8+6=14,000 [A]</t>
  </si>
  <si>
    <t>DOPRAVNÍ ZNAČENÍ - Vodorovné dopravní značení - Vodící čára - V4 - 0,25 - 1. značení barvou  
Plocha vypočtena pomocí grafického softwaru AutoCad (z grafického výkresu)  
zaměřeno na stavbě a acad, viz přílohy č. 01 technická zpráva, 03 situace dopravního začení</t>
  </si>
  <si>
    <t>0,25*(54,179+5,191+5,078+13,878)=19,582 [A]</t>
  </si>
  <si>
    <t>DOPRAVNÍ ZNAČENÍ - Vodorovné dopravní značení - Vodící čára - V2b - 0,5/0,5/0,25 - 1. značení barvou  
Plocha vypočtena pomocí grafického softwaru AutoCad (z grafického výkresu)  
zaměřeno na stavbě a acad, viz přílohy č. 01 technická zpráva, 03 situace dopravního začení</t>
  </si>
  <si>
    <t>0,5*0,25*(6,581+8,178+6,47+7,595+6,47+18,882)=6,772 [A]</t>
  </si>
  <si>
    <t>DOPRAVNÍ ZNAČENÍ - Vodorovné dopravní značení - Příčná čára souvislá s nápisem STOP - V6b - 0,5 - 1. značení barvou  
Plocha vypočtena pomocí grafického softwaru AutoCad (z grafického výkresu)  
zaměřeno na stavbě a acad, viz přílohy č. 01 technická zpráva, 03 situace dopravního začení</t>
  </si>
  <si>
    <t>0,5*3,6+5=6,800 [A]</t>
  </si>
  <si>
    <t>DOPRAVNÍ ZNAČENÍ - Vodorovné dopravní značení - Šikmé rovnoběžné čáry - V13 - 1. značení barvou  
Plocha vypočtena pomocí grafického softwaru AutoCad (z grafického výkresu)  
zaměřeno na stavbě a acad, viz přílohy č. 01 technická zpráva, 03 situace dopravního začení</t>
  </si>
  <si>
    <t>3,665+4,921=8,586 [A]</t>
  </si>
  <si>
    <t>DOPRAVNÍ ZNAČENÍ - Vodorovné dopravní značení - Vodící čára - V4 - 0,25 - 2. značení strukturovaným plastem  
Plocha vypočtena pomocí grafického softwaru AutoCad (z grafického výkresu)  
zaměřeno na stavbě a acad, viz přílohy č. 01 technická zpráva, 03 situace dopravního začení</t>
  </si>
  <si>
    <t>DOPRAVNÍ ZNAČENÍ - Vodorovné dopravní značení - Vodící čára - 2b - 0,5/0,5/0,25 - 2. značení strukturovaným plastem  
Plocha vypočtena pomocí grafického softwaru AutoCad (z grafického výkresu)  
zaměřeno na stavbě a acad, viz přílohy č. 01 technická zpráva, 03 situace dopravního začení</t>
  </si>
  <si>
    <t>DOPRAVNÍ ZNAČENÍ - Vodorovné dopravní značení - Příčná čára souvislá s nápisem STOP - V6b - 0,5 - 2. značení strukturovaným plastem  
Plocha vypočtena pomocí grafického softwaru AutoCad (z grafického výkresu)  
zaměřeno na stavbě a acad, viz přílohy č. 01 technická zpráva, 03 situace dopravního začení</t>
  </si>
  <si>
    <t>DOPRAVNÍ ZNAČENÍ - Vodorovné dopravní značení - Šikmé rovnoběžné čáry - V13 - 2. značení strukturovaným plastem  
Plocha vypočtena pomocí grafického softwaru AutoCad (z grafického výkresu)  
zaměřeno na stavbě a acad, viz přílohy č. 01 technická zpráva, 03 situace dopravního začení</t>
  </si>
  <si>
    <t>Silniční obrubníky 150x250x1000mm (včetně přechodových obrubníků 150x150/250x1000mm) a betonové lože a boční opěrky z C20/25-XF3  
Délka vypočtena pomocí grafického softwaru AutoCad (z grafického výkresu)  
viz přílohy č. 01 technická zpráva, 02 situace 1-2, 05 vzorové příčné řezy, 06 charakteristické příčné řezy,</t>
  </si>
  <si>
    <t>1028,55=1 028,550 [A]</t>
  </si>
  <si>
    <t>Silniční obrubníky nájezdové přímé 150x150x1000mm včetně betonové lože a boční opěrky z C20/25-XF3  
Délka vypočtena pomocí grafického softwaru AutoCad (z grafického výkresu)  
viz přílohy č. 01 technická zpráva, 02 situace 1-2, 05 vzorové příčné řezy, 06 charakteristické příčné řezy</t>
  </si>
  <si>
    <t>123,020=123,020 [A]</t>
  </si>
  <si>
    <t>Řezání asfaltového krytu pro odfrézování asfaltových vrstev  
Délka vypočtena pomocí grafického softwaru AutoCad (z grafického výkresu)</t>
  </si>
  <si>
    <t>93543</t>
  </si>
  <si>
    <t>ŽLABY Z DÍLCŮ Z POLYMERBETONU SVĚTLÉ ŠÍŘKY DO 200MM VČETNĚ MŘÍŽÍ</t>
  </si>
  <si>
    <t>Odvodňovací žlab z polymerbetonu světlé šířky 200 mm a výšky 320mm  
OŽ-05-7,20m &gt; délka přípojky 2,20m (DN=150mm), v km 0,35089 vpravo, větev B,   
viz přílohy č. 01 technická zpráva, 02 situace 1, 05 vzorové příčné řezy,</t>
  </si>
  <si>
    <t>7,2=7,200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</si>
  <si>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</si>
  <si>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Odstranění betonového lože silničních obrubníků  
zaměřeno na stavbě</t>
  </si>
  <si>
    <t>0,075*233,358=17,502 [A]</t>
  </si>
  <si>
    <t>dalších 11 km dopravy na skládku, k pol.č. 966158</t>
  </si>
  <si>
    <t>17,502*2,300*11=442,801 [A]</t>
  </si>
  <si>
    <t>92</t>
  </si>
  <si>
    <t>Odstranění stávajícího zádržného systému - železobetonové patníky 200x200x1500mm  
zaměřeno na stavbě</t>
  </si>
  <si>
    <t>44*0,2*0,2*1,6=2,816 [A]</t>
  </si>
  <si>
    <t>93</t>
  </si>
  <si>
    <t>dalších 11 km dopravy na skládku, k pol.č. 966168</t>
  </si>
  <si>
    <t>2,816*2,50*11=77,440 [A]</t>
  </si>
  <si>
    <t>94</t>
  </si>
  <si>
    <t>96618</t>
  </si>
  <si>
    <t>BOURÁNÍ KONSTRUKCÍ KOVOVÝCH</t>
  </si>
  <si>
    <t>Odstranění stávajícího zádržného systému - ocelové HEB profily, včetně odvozu a likvidace v režii zhotovitele  
zaměřeno na stavbě</t>
  </si>
  <si>
    <t>108*0,011=1,188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</si>
  <si>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</si>
  <si>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</si>
  <si>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Odstranění kompletních konstrukcí uličních vpustí, včetně dopravy na skládku (odvozná vzdálenost v režii zhotovitele)  
zaměřeno na stavbě</t>
  </si>
  <si>
    <t>SO 103</t>
  </si>
  <si>
    <t>SILNICE II/399</t>
  </si>
  <si>
    <t>zeminy, kamení</t>
  </si>
  <si>
    <t>`131738` 
24,64*2,00=49,280 [A] 
`131838` 
10,56*2,00=21,120 [B] 
celkem: A+B=70,400 [C]</t>
  </si>
  <si>
    <t>`96687` 
2*0,450=0,900 [A]</t>
  </si>
  <si>
    <t>113333</t>
  </si>
  <si>
    <t>ODSTRAN PODKL ZPEVNĚNÝCH PLOCH S ASFALT POJIVEM, ODVOZ DO 3KM</t>
  </si>
  <si>
    <t>vybourání nebo odfrézování asfaltových vrstev v tl. 150mm (asfalt), včetně odvozu a uložení na mezideponii pro zpětné využítí v objektu SO 301 (17491)   
zaměřeno na stavbě a acad   
viz přílohy č. 01 technická zpráva, 02 situace, 03 vzorové příčné řezy, 04 charakteristické příčné řezy</t>
  </si>
  <si>
    <t>168,612*0,15=25,292 [A]</t>
  </si>
  <si>
    <t>11372</t>
  </si>
  <si>
    <t>FRÉZOVÁNÍ ZPEVNĚNÝCH PLOCH ASFALTOVÝCH</t>
  </si>
  <si>
    <t>Odfrézování asfaltových vrstev v tl. 110mm (asfalt), včetně odvozu a likvidace vybouraného materálu v režii zhotovitele  
zaměřeno na stavbě a acad   
viz přílohy č. 01 technická zpráva, 02 situace, 03 vzorové příčné řezy, 04 charakteristické příčné řezy</t>
  </si>
  <si>
    <t>218,313*0,11=24,014 [A]</t>
  </si>
  <si>
    <t>Výkop zeminy pro uliční vpusti a jejich napojení, v zemině tř. I, včetně pažení   
zaměřeno na stavbě a acad   
viz přílohy č. 01 technická zpráva, 02 situace, 03 vzorové příčné řezy, 04 charakteristické příčné řezy,</t>
  </si>
  <si>
    <t>8*2,2*2*0,70=24,640 [A]</t>
  </si>
  <si>
    <t>24,64*11=271,040 [A]</t>
  </si>
  <si>
    <t>Výkop zeminy pro uliční vpusti a jejich napojení, v zemině tř. II, včetně pažení   
zaměřeno na stavbě a acad   
viz přílohy č. 01 technická zpráva, 02 situace, 03 vzorové příčné řezy, 04 charakteristické příčné řezy</t>
  </si>
  <si>
    <t>8*2,2*2*0,30=10,560 [A]</t>
  </si>
  <si>
    <t>10,56*11=116,160 [A]</t>
  </si>
  <si>
    <t>`131738` 
24,64=24,640 [A] 
`131838` 
10,56=10,560 [B] 
celkem: A+B=35,200 [C]</t>
  </si>
  <si>
    <t>Zásyp jam pro napojení potrubí a kolem vpustí štěrkodrtí fr. 0/32 mm - hutněno po vrstvách 300mm na 100% PS,  
zaměřeno na stavbě a acad   
viz přílohy č. 01 technická zpráva, 02 situace, 03 vzorové příčné řezy, 04 charakteristické příčné řezy,</t>
  </si>
  <si>
    <t>Obsyb potrubí kanalizačních přípojek štěrkopískem fr. 0/4 mm do výšky 30 cm nad vrcholem potrubí  
Kubatura vypočtena pomocí grafického softwaru AutoCad (z grafického výkresu)  
viz přílohy č. 01 technická zpráva, 02 situace,</t>
  </si>
  <si>
    <t>0,45*8*1,5=5,400 [A]</t>
  </si>
  <si>
    <t>Úprava a zhutnění zemní pláně pod štěrkodrtí,  
Plocha vypočtena pomocí grafického softwaru AutoCad (z grafického výkresu)  
zaměřeno na stavbě a acad   
viz přílohy č. 01 technická zpráva, 02 situace, 03 vzorové příčné řezy, 04 charakteristické příčné řezy,</t>
  </si>
  <si>
    <t>168,612=168,612 [A]</t>
  </si>
  <si>
    <t>ULIČNÍ VPUSTI - Lože z prostého betonu C12/15-X0 tl. 150mm   
Kubatura vypočtena pomocí grafického softwaru AutoCad (z grafického výkresu)  
zaměřeno na stavbě a acad   
viz přílohy č. 01 technická zpráva, 02 situace,</t>
  </si>
  <si>
    <t>8*(0,800*1,000*0,150)=0,960 [A]</t>
  </si>
  <si>
    <t>Pískové lože frakce 0/4mm kanalizačních přípojek, tl. 150mm  
Kubatura vypočtena pomocí grafického softwaru AutoCad (z grafického výkresu)  
zaměřeno na stavbě a acad   
viz přílohy č. 01 technická zpráva, 02 situace, 03 vzorové příčné řezy, 04 charakteristické příčné řezy,</t>
  </si>
  <si>
    <t>0,15*8*1,5=1,800 [A]</t>
  </si>
  <si>
    <t>Podkladní vrstva - Štěrkodrť ŠDA 0/32 tl. 150mm + hutnění, doplnění pod živičné vrstvy, napojení na stávající stav,  
Plocha vypočtena pomocí grafického softwaru AutoCad (z grafického výkresu)  
zaměřeno na stavbě a acad   
viz přílohy č. 01 technická zpráva, 02 situace,</t>
  </si>
  <si>
    <t>Infiltrační postřik 1,00kg/m2 na štěrkodrť, viz pol.č. 56333, pod dílčí plochu z ACP 16+,  
Plocha vypočtena pomocí grafického softwaru AutoCad (z grafického výkresu)  
zaměřeno na stavbě a acad   
viz přílohy č. 01 technická zpráva, 02 situace,</t>
  </si>
  <si>
    <t>Spojovací postřik 0,40kg/m2, pod ACO 11+;  
Plocha vypočtena pomocí grafického softwaru AutoCad (z grafického výkresu)  
zaměřeno na stavbě a acad   
viz přílohy č. 01 technická zpráva, 02 situace, 03 vzorové příčné řezy, 04 charakteristické příčné řezy,</t>
  </si>
  <si>
    <t>218,313=218,313 [A]</t>
  </si>
  <si>
    <t>Spojovací postřik 0,40kg/m2, pod dílčí plochu  z ACP 16+;  
Plocha vypočtena pomocí grafického softwaru AutoCad (z grafického výkresu)  
zaměřeno na stavbě a acad   
viz přílohy č. 01 technická zpráva, 02 situace, 03 vzorové příčné řezy, 04 charakteristické příčné řezy,</t>
  </si>
  <si>
    <t>218,313-168,612=49,701 [A]</t>
  </si>
  <si>
    <t>Obrusná vrstva ACO 11+, tl. 50mm + hutnění  
Plocha vypočtena pomocí grafického softwaru AutoCad (z grafického výkresu)  
zaměřeno na stavbě a acad   
viz přílohy č. 01 technická zpráva, 02 situace, 03 vzorové příčné řezy, 04 charakteristické příčné řezy,</t>
  </si>
  <si>
    <t>Podkladní vrstva ACP 16+, tl. 60mm + hutnění  
Plocha vypočtena pomocí grafického softwaru AutoCad (z grafického výkresu)  
zaměřeno na stavbě a acad   
viz přílohy č. 01 technická zpráva, 02 situace, 03 vzorové příčné řezy, 04 charakteristické příčné řezy,</t>
  </si>
  <si>
    <t>Asfaltová zálivka modifikovaná, k pol.č. 919111,  
Délka vypočtena pomocí grafického softwaru AutoCad (z grafického výkresu)  
zaměřeno na stavbě a acad   
viz přílohy č. 01 technická zpráva, 02 situace,</t>
  </si>
  <si>
    <t>174,365+47,157=221,522 [A]</t>
  </si>
  <si>
    <t>Kanalizační přípojky na novou dešťovou kanalizaci, trouby z polypropylenu PP oboustranně hladké, třívrstvé, tuhost SN 12, DN=150mm  
UV-27-P (0,00514) &gt; délka přípojky 1,50m (DN=150mm)  
UV-28-L (0,00723) &gt; délka přípojky 1,50m (DN=150mm)  
UV-29-L (0,02623) &gt; délka přípojky 1,50m (DN=150mm)  
UV-30-L (0,05497) &gt; délka přípojky 1,50m (DN=150mm)  
UV-31-L (0,07235) &gt; délka přípojky 1,50m (DN=150mm)  
UV-32-L (0,09013) &gt; délka přípojky 1,50m (DN=150mm)  
UV-33-L (0,12909) &gt; délka přípojky 1,50m (DN=150mm)  
UV-34-L (0,17178) &gt; délka přípojky 1,50m (DN=150mm)  
zaměřeno na stavbě a acad   
viz přílohy č. 01 technická zpráva, 02 situace,</t>
  </si>
  <si>
    <t>8*1,5=12,000 [A]</t>
  </si>
  <si>
    <t>Uliční vpusti se sifonem, včetně kalového koše, mříž únosnost D400,  
UV-27-P (0,00514)  
UV-28-L (0,00723)   
UV-29-L (0,02623)  
UV-30-L (0,05497)  
UV-31-L (0,07235)  
UV-32-L (0,09013)  
UV-33-L (0,12909)  
UV-34-L (0,17178)  
zaměřeno na stavbě a acad   
viz přílohy č. 01 technická zpráva, 02 situace,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</si>
  <si>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pokud nejsou uvedeny samostatně,</t>
  </si>
  <si>
    <t>BOURACÍ PRÁCE - Odstranění stávajícího svislého dopravního značení, včetně odvozu a likvidace v režii zhotovitele  
E2b-Tvar křižovatky  
IS3b-Směrová tabule s cílem (vlevo)  
IS3c-Směrová tabule s cílem (vpravo)  
IS16b-Číslo silnice  
P2-Hlavní pozemní komunikace</t>
  </si>
  <si>
    <t>DOPRAVNÍ ZNAČENÍ - Svislé dopravní značení - Dodávka a montáž (veškeré prvky svislého dopravního značení budou opatřeny pozinkováním)  
E2b-Tvar křižovatky  
IS3b-Směrová tabule s cílem (vlevo)  
IS3c-Směrová tabule s cílem (vpravo)  
IS16b-Číslo silnice  
P2-Hlavní pozemní komunikace  
zaměřeno na stavbě a acad   
viz přílohy č. 01 technická zpráva, 02 situace,</t>
  </si>
  <si>
    <t>zaměřeno na stavbě, viz přílohy č. 1 technická zpráva, 02 situace</t>
  </si>
  <si>
    <t>včetně odvozu a likvidace v režii zhotovitele,   
zaměřeno na stavbě, viz přílohy č. 1 technická zpráva, 02 situace,</t>
  </si>
  <si>
    <t>Silniční obrubníky 150x250x1000mm (včetně přechodových obrubníků 150x150/250x1000mm), betonové lože a boční opěrky z C20/25-XF3  
Délka vypočtena pomocí grafického softwaru AutoCad (z grafického výkresu)  
zaměřeno na stavbě a acad   
viz přílohy č. 01 technická zpráva, 02 situace, 03 vzorové příčné řezy, 04 charakteristické příčné řezy,</t>
  </si>
  <si>
    <t>166,060+38,160=204,220 [A]</t>
  </si>
  <si>
    <t>OBRUBNÍKY - Silniční obrubníky nájezdové přímé 150x150x1000mm, betonové lože a boční opěrky z C20/25-XF3  
Délka vypočtena pomocí grafického softwaru AutoCad (z grafického výkresu)  
zaměřeno na stavbě a acad   
viz přílohy č. 01 technická zpráva, 02 situace, 03 vzorové příčné řezy, 04 charakteristické příčné řezy,</t>
  </si>
  <si>
    <t>3,4+3,7+7,2=14,300 [A]</t>
  </si>
  <si>
    <t>Řezání asfaltového krytu pro odfrézování asfaltových vrstev, viz také pol.č. 58920,  
Délka vypočtena pomocí grafického softwaru AutoCad (z grafického výkresu)  
zaměřeno na stavbě a acad   
viz přílohy č. 01 technická zpráva, 02 situace,</t>
  </si>
  <si>
    <t>93818</t>
  </si>
  <si>
    <t>OČIŠTĚNÍ ASFALT VOZOVEK ZAMETENÍM</t>
  </si>
  <si>
    <t>Očištění povrchu stávající komunikace před pokládkou nových asfaltových vrstev včetně odvozu a likvidace smetků v režii zhotovitele,  
Plocha vypočtena pomocí grafického softwaru AutoCad (z grafického výkresu)  
zaměřeno na stavbě a acad   
viz přílohy č. 01 technická zpráva, 02 situace,</t>
  </si>
  <si>
    <t>položka zahrnuje očištění předepsaným způsobem včetně odklizení vzniklého odpadu</t>
  </si>
  <si>
    <t>odstranění kompletních konstrukcí starých uličních vpustí, včetně dopravy na skládku (odvozná vzdálenost v režii zhotovitele)  
zaměřeno na stavbě</t>
  </si>
  <si>
    <t>SO 104</t>
  </si>
  <si>
    <t>AUTOBUSOVÝ TERMINÁL</t>
  </si>
  <si>
    <t>`123738` 
594,852*2,000=1 189,704 [A] 
`131738` 
2,80*2,000=5,600 [B] 
`131838` 
1,20*2,000=2,400 [C] 
`132738` 
16,013*2,000=32,026 [D] 
`132838` 
6,863*2,000=13,726 [E] 
celkem: A+B+C+D+E=1 243,456 [F]</t>
  </si>
  <si>
    <t>`113488` 
2,700*2,000=5,400 [A]</t>
  </si>
  <si>
    <t>113488</t>
  </si>
  <si>
    <t>ODSTRANĚNÍ KRYTU ZPEVNĚNÝCH PLOCH Z DLAŽDIC VČETNĚ PODKLADU, ODVOZ DO 20KM</t>
  </si>
  <si>
    <t>Odstranění stávající cementobetonové dlažby tl. 60mm, odstín šedá  
Délka vypočtena pomocí grafického softwaru AutoCad (z grafického výkresu)  
zaměřeno na stavbě a acad, viz přílohy č. 01 technická zpráva, 02 situace, 04 vzorové příčné řezy, 06 charakteristické příčné řezy,</t>
  </si>
  <si>
    <t>45*0,06=2,700 [A]</t>
  </si>
  <si>
    <t>11348B</t>
  </si>
  <si>
    <t>ODSTRANĚNÍ KRYTU ZPEVNĚNÝCH PLOCH Z DLAŽDIC VČETNĚ PODKLADU - DOPRAVA</t>
  </si>
  <si>
    <t>dalších 11 km dopravy na skládku, k pol.č. 113488</t>
  </si>
  <si>
    <t>2,700*2,000*11=59,400 [A]</t>
  </si>
  <si>
    <t>Odhumusování plochy v tl. 150mm, která bude zasažena výkopovými pracemi a úpravou terénu, včetně odvozu a uložení zeminy   
na meziskládku (bude použito v pol. č. 18215)  
Kubatura vypočtena pomocí grafického softwaru AutoCad (z grafického výkresu)  
zaměřeno na stavbě a acad, viz přílohy č. 01 technická zpráva, 02 situace, 04 vzorové příčné řezy, 06 charakteristické příčné řezy,</t>
  </si>
  <si>
    <t>89,521=89,521 [A]</t>
  </si>
  <si>
    <t>Výkop zeminy pro stavební jámu v zemině tř. I, včetně pažení  
Kubatura vypočtena pomocí grafického softwaru AutoCad (z grafického výkresu)  
zaměřeno na stavbě a acad, viz přílohy č. 01 technická zpráva, 02 situace, 04 vzorové příčné řezy, 06 charakteristické příčné řezy,</t>
  </si>
  <si>
    <t>594,852=594,852 [A]</t>
  </si>
  <si>
    <t>594,852*11=6 543,372 [A]</t>
  </si>
  <si>
    <t>výkop pro uliční vpusti  
zaměřeno acad, viz přílohy č. 01 technická zpráva, 02 situace</t>
  </si>
  <si>
    <t>4,00*0,70=2,800 [A]</t>
  </si>
  <si>
    <t>2,800*11=30,800 [A]</t>
  </si>
  <si>
    <t>výkop pro uliční vpusti,  
zaměřeno acad, viz přílohy č. 01 technická zpráva, 02 situace,</t>
  </si>
  <si>
    <t>4*0,30=1,200 [A]</t>
  </si>
  <si>
    <t>1,200*11=13,200 [A]</t>
  </si>
  <si>
    <t>KANALIZAČNÍ PŘÍPOJKY- Kanalizační přípojky na novou dešťovou kanalizaci   
UV-35-L (0,01496) &gt; délka přípojky 5,35m (DN=150mm)   
UV-36-L (0,02768) &gt; délka přípojky 4,75m (DN=150mm)   
UV-37-L (0,02776) &gt; délka přípojky 1,35m (DN=150mm)   
UV-38-L (0,04205) &gt; délka přípojky 3,80m (DN=150mm)  
zaměřeno na stavbě a acad, viz přílohy č. 01 technická zpráva, 02 situace,</t>
  </si>
  <si>
    <t>1,5*1*(5,35+4,75+1,35+3,8)=22,875 [A] 
A*0,70=16,013 [B]</t>
  </si>
  <si>
    <t>16,013*11=176,143 [A]</t>
  </si>
  <si>
    <t>1,5*1*(5,35+4,75+1,35+3,8)=22,875 [A] 
A*0,30=6,863 [B]</t>
  </si>
  <si>
    <t>6,863*11=75,493 [A]</t>
  </si>
  <si>
    <t>`123738` 
594,852=594,852 [A] 
`131738` 
2,80=2,800 [B] 
`131838` 
41,20=41,200 [C] 
`132738` 
16,013=16,013 [D] 
`132838` 
6,863=6,863 [E] 
celkem: A+B+C+D+E=661,728 [F]</t>
  </si>
  <si>
    <t>Zásyp štěrkodrtí fr. 0/32 mm - hutněno po vrstvách 300mm na 100% PS  
Kubatura vypočtena pomocí grafického softwaru AutoCad (z grafického výkresu)  
zaměřeno na stavbě a acad,  
viz přílohy č. 01 technická zpráva, 02 situace,</t>
  </si>
  <si>
    <t>16,500=16,500 [A]</t>
  </si>
  <si>
    <t>0,45*1*(5,35+4,75+1,35+3,8)=6,863 [A]</t>
  </si>
  <si>
    <t>SANACE - Úprava a zhutnění parapláně  
Plocha vypočtena pomocí grafického softwaru AutoCad (z grafického výkresu)  
zaměřeno na stavbě a acad, viz přílohy č. 01 technická zpráva, 02 situace, 04 vzorové příčné řezy, 06 charakteristické příčné řezy,</t>
  </si>
  <si>
    <t>752,555=752,555 [A]</t>
  </si>
  <si>
    <t>ÚPRAVA Č.2 - Úprava a zhutnění zemní pláně, včetně středového ostrova  
Plocha vypočtena pomocí grafického softwaru AutoCad (z grafického výkresu)  
zaměřeno na stavbě a acad, viz přílohy č. 01 technická zpráva, 02 situace, 04 vzorové příčné řezy, 06 charakteristické příčné řezy,</t>
  </si>
  <si>
    <t>179,789=179,789 [A]</t>
  </si>
  <si>
    <t>ÚPRAVA Č.3 - Úprava a zhutnění zemní pláně  
Plocha vypočtena pomocí grafického softwaru AutoCad (z grafického výkresu)  
zaměřeno na stavbě a acad, viz přílohy č. 01 technická zpráva, 02 situace, 04 vzorové příčné řezy, 06 charakteristické příčné řezy,</t>
  </si>
  <si>
    <t>630,104=630,104 [A]</t>
  </si>
  <si>
    <t>Svahové a terénní úpravy v rámci stavby, využije se materiál viz pol.č. 121101  
Plocha vypočtena pomocí grafického softwaru AutoCad (z grafického výkresu)  
viz přílohy č. 01 technická zpráva, 02 situace,</t>
  </si>
  <si>
    <t>500=500,000 [A]</t>
  </si>
  <si>
    <t>PODÉLNÁ DRENÁŽ - drenážní potrubí do dynamicky zatížených konstrukcí,  
podsyp tl. 100 mm ze štěrkodrti  fr. 0/32 mm, obsyp kamenivem těženým fr. 11/22 mm,  
Délka vypočtena pomocí grafického softwaru AutoCad (z grafického výkresu)  
zaměřeno na stavbě a acad,  
viz přílohy č. 01 technická zpráva, 02 situace, 04 vzorové příčné řezy, 05 charakteristické příčné řezy,</t>
  </si>
  <si>
    <t>101,750=101,750 [A]</t>
  </si>
  <si>
    <t>PODÉLNÁ DRENÁŽ - Filtrační geotextilie 300g/m2  
Plocha vypočtena pomocí grafického softwaru AutoCad (z grafického výkresu)  
zaměřeno na stavbě a acad,  
viz přílohy č. 01 technická zpráva, 02 situace, 04 vzorové příčné řezy, 05 charakteristické příčné řezy,</t>
  </si>
  <si>
    <t>2,5*101,75=254,375 [A]</t>
  </si>
  <si>
    <t>SANACE - Sanace podloží - Kamenitá sypanina z drceného kameniva frakce 0/63 mm tl. 250mm  
Kubatura vypočtena pomocí grafického softwaru AutoCad (z grafického výkresu)  
zaměřeno na stavbě a acad,  
viz přílohy č. 01 technická zpráva, 02 situace, 04 vzorové příčné řezy, 05 charakteristické příčné řezy,</t>
  </si>
  <si>
    <t>0,25*720,303=180,076 [A]</t>
  </si>
  <si>
    <t>pískové lože frakce 0/4mm kanalizačních přípojek, tl. 150mm  
Kubatura vypočtena pomocí grafického softwaru AutoCad (z grafického výkresu)  
zaměřeno na stavbě a acad,  
viz přílohy č. 01 technická zpráva, 02 situace, 04 vzorové příčné řezy, 05 charakteristické příčné řezy,</t>
  </si>
  <si>
    <t>0,15*(5,35+4,75+1,35+3,8)=2,288 [A]</t>
  </si>
  <si>
    <t>ÚPRAVA Č.2 - Podkladní vrstva stmelená cementem - SC 0/32 C8/10 tl. 150mm + hutnění  
Kubatura vypočtena pomocí grafického softwaru AutoCad (z grafického výkresu)  
zaměřeno na stavbě a acad,  
viz přílohy č. 01 technická zpráva, 02 situace, 04 vzorové příčné řezy, 05 charakteristické příčné řezy,</t>
  </si>
  <si>
    <t>159,105*0,15=23,866 [A]</t>
  </si>
  <si>
    <t>ÚPRAVA Č.3 - Podsyp (ochranná vrstva) - Štěrkodrť ŠDB 0/63 tl. 150mm + hutnění  
Plocha vypočtena pomocí grafického softwaru AutoCad (z grafického výkresu)  
zaměřeno na stavbě a acad,  
viz přílohy č. 01 technická zpráva, 02 situace, 04 vzorové příčné řezy, 05 charakteristické příčné řezy,</t>
  </si>
  <si>
    <t>ÚPRAVA Č.3 - Podkladní vrstva - Štěrkodrť ŠDA 0/32 tl. 150mm + hutnění  
Plocha vypočtena pomocí grafického softwaru AutoCad (z grafického výkresu)  
zaměřeno na stavbě a acad,  
viz přílohy č. 01 technická zpráva, 02 situace, 04 vzorové příčné řezy, 05 charakteristické příčné řezy,</t>
  </si>
  <si>
    <t>557,614=557,614 [A]</t>
  </si>
  <si>
    <t>ÚPRAVA Č.2 - Podsyp (ochranná vrstva) - Štěrkodrť ŠDA 0/63 tl. 200mm + hutnění  
Plocha vypočtena pomocí grafického softwaru AutoCad (z grafického výkresu)  
zaměřeno na stavbě a acad,  
viz přílohy č. 01 technická zpráva, 02 situace, 04 vzorové příčné řezy, 05 charakteristické příčné řezy,</t>
  </si>
  <si>
    <t>ÚPRAVA Č.3 - Infiltrační postřik 1,00kg/m2, pod ACP 16+;  
Plocha vypočtena pomocí grafického softwaru AutoCad (z grafického výkresu)  
zaměřeno na stavbě a acad,  
viz přílohy č. 01 technická zpráva, 02 situace, 04 vzorové příčné řezy, 05 charakteristické příčné řezy,</t>
  </si>
  <si>
    <t>ÚPRAVA Č.3 - Spojovací postřik 0,40kg/m2 (před pokládkou ložné vrstvy ACL 16) 
Plocha vypočtena pomocí grafického softwaru AutoCad (z grafického výkresu) 
zaměřeno na stavbě a acad, 
viz přílohy č. 01 technická zpráva, 02 situace, 04 vzorové příčné řezy, 05 charakteristické příčné řezy,</t>
  </si>
  <si>
    <t>ÚPRAVA Č.3 - Spojovací postřik 0,40kg/m2 (před pokládkou obrusné vrstvy ACO 11+)  
Plocha vypočtena pomocí grafického softwaru AutoCad (z grafického výkresu)  
zaměřeno na stavbě a acad,  
viz přílohy č. 01 technická zpráva, 02 situace, 04 vzorové příčné řezy, 05 charakteristické příčné řezy,</t>
  </si>
  <si>
    <t>SANACE - Tkaná separační / výztužná geotextilie - pevnost v tahu i podélně 80kN/m, odolnost proti protržení CBR - 10kN, k pol.č. 21452,  
Plocha vypočtena pomocí grafického softwaru AutoCad (z grafického výkresu)  
viz přílohy č. 01 technická zpráva, 02 situace, 04 vzorové příčné řezy, 05 charakteristické příčné řezy,</t>
  </si>
  <si>
    <t>720,303=720,303 [A]</t>
  </si>
  <si>
    <t>574A34</t>
  </si>
  <si>
    <t>ASFALTOVÝ BETON PRO OBRUSNÉ VRSTVY ACO 11+ TL. 40MM</t>
  </si>
  <si>
    <t>ÚPRAVA Č.3 - Obrusná vrstva ACO 11+, tl. 40mm + hutnění 
Plocha vypočtena pomocí grafického softwaru AutoCad (z grafického výkresu) 
viz přílohy č. 01 technická zpráva, 02 situace, 04 vzorové příčné řezy, 05 charakteristické příčné řezy,</t>
  </si>
  <si>
    <t>574C45</t>
  </si>
  <si>
    <t>ASFALTOVÝ BETON PRO LOŽNÍ VRSTVY ACL 16 TL. 50MM</t>
  </si>
  <si>
    <t>ÚPRAVA Č.3 - Ložná vrstva ACL 16, tl. 50mm + hutnění 
Plocha vypočtena pomocí grafického softwaru AutoCad (z grafického výkresu) 
viz přílohy č. 01 technická zpráva, 02 situace, 04 vzorové příčné řezy, 05 charakteristické příčné řezy,</t>
  </si>
  <si>
    <t>574E46</t>
  </si>
  <si>
    <t>ASFALTOVÝ BETON PRO PODKLADNÍ VRSTVY ACP 16+, 16S TL. 50MM</t>
  </si>
  <si>
    <t>ÚPRAVA Č.3 - Podkladní vrstva ACP 16+, tl. 50mm + hutnění 
Plocha vypočtena pomocí grafického softwaru AutoCad (z grafického výkresu) 
viz přílohy č. 01 technická zpráva, 02 situace, 04 vzorové příčné řezy, 05 charakteristické příčné řezy,</t>
  </si>
  <si>
    <t>58222</t>
  </si>
  <si>
    <t>DLÁŽDĚNÉ KRYTY Z DROBNÝCH KOSTEK DO LOŽE Z MC</t>
  </si>
  <si>
    <t>ÚPRAVA Č.2 - Žulové kostky 100x100x100mm, vazba oblouková, do lože z malty cementové M 25, tl. 40 mm, s vyspárováním vysokopevnostní spárovací hmotou na bázi cementů 
Plocha vypočtena pomocí grafického softwaru AutoCad (z grafického výkresu) 
viz přílohy č. 01 technická zpráva, 02 situace, 04 vzorové příčné řezy, 05 charakteristické příčné řezy,</t>
  </si>
  <si>
    <t>159,105=159,105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</si>
  <si>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</si>
  <si>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ÚPRAVA Č.2 - Asfaltová zálivka modifikovaná  
Délka vypočtena pomocí grafického softwaru AutoCad (z grafického výkresu)  
viz přílohy č. 01 technická zpráva, 02 situace,</t>
  </si>
  <si>
    <t>10,65+10,65=21,300 [A]</t>
  </si>
  <si>
    <t>ÚPRAVA Č.3 - Asfaltová zálivka modifikovaná, viz pol.č. 919111,  
Délka vypočtena pomocí grafického softwaru AutoCad (z grafického výkresu)  
viz přílohy č. 01 technická zpráva, 02 situace,</t>
  </si>
  <si>
    <t>66,232=66,232 [A]</t>
  </si>
  <si>
    <t>Kanalizační přípojky na novou dešťovou kanalizaci, trouby z polypropylenu PP oboustranně hladké, třívrstvé, tuhost SN 12, DN=150mm   
UV-35-L (0,01496) &gt; délka přípojky 5,35m (DN=150mm)   
UV-36-L (0,02768) &gt; délka přípojky 4,75m (DN=150mm)   
UV-37-L (0,02776) &gt; délka přípojky 1,35m (DN=150mm)   
UV-38-L (0,04205) &gt; délka přípojky 3,80m (DN=150mm)  
zaměřeno na stavbě a acad, viz přílohy č. 01 technická zpráva, 02 situace,</t>
  </si>
  <si>
    <t>5,35+4,75+1,35+3,8=15,250 [A]</t>
  </si>
  <si>
    <t>Kontrolní šachta podélného trativodu z PP DN=315mm proměnné výšky, včetně souvisejícího vybavení  
KŠ-32-L (0,02613)  
zaměřeno na stavbě a acad, viz přílohy č. 01 technická zpráva, 02 situace,</t>
  </si>
  <si>
    <t>ULIČNÍ VPUSTI - Uliční vpusti se sifonem, včetně kalového koše, mříž s únosností D400,  
UV-35-L (0,01496)  
UV-36-L (0,02768)  
UV-37-L (0,02776)  
UV-38-L (0,04205)  
zaměřeno na stavbě a acad, viz přílohy č. 01 technická zpráva, 02 situace,</t>
  </si>
  <si>
    <t>DOPRAVNÍ ZNAČENÍ - Svislé dopravní značení - Dodávka a montáž (veškeré prvky svislého dopravního značení budou opatřeny pozinkováním)  
3xIJ4b-Zastávka  
2xB1-Zákaz vjezdu všech vozidel  
zaměřeno na stavbě a acad, viz přílohy č. 01 technická zpráva, 03 situace dopravního značení,</t>
  </si>
  <si>
    <t>3+2=5,000 [A]</t>
  </si>
  <si>
    <t>DOPRAVNÍ ZNAČENÍ - Svislé dopravní značení - Dodávka a montáž (veškeré prvky svislého dopravního značení budou opatřeny pozinkováním)  
2xE13-Text  
zaměřeno na stavbě a acad, viz přílohy č. 01 technická zpráva, 03 situace dopravního značení,</t>
  </si>
  <si>
    <t>DOPRAVNÍ ZNAČENÍ - Vodorovné dopravní značení – Zastávka autobusu nebo trolejbusu - V11a - 1. značení barvou  
Plocha vypočtena pomocí grafického softwaru AutoCad (z grafického výkresu)  
zaměřeno na stavbě a acad, viz přílohy č. 01 technická zpráva, 03 situace dopravního značení</t>
  </si>
  <si>
    <t>3*8=24,000 [A]</t>
  </si>
  <si>
    <t>Silniční obrubníky 150x250x1000mm (včetně přechodových obrubníků 150x150/250x1000mm) včetně betonové lože a boční opěrky z C20/25-XF3  
Délka vypočtena pomocí grafického softwaru AutoCad (z grafického výkresu)  
viz přílohy č. 01 technická zpráva, 02 situace, 04 vzorové příčné řezy, 05 charakteristické příčné řezy,</t>
  </si>
  <si>
    <t>101,450=101,450 [A]</t>
  </si>
  <si>
    <t>Silniční obrubníky nájezdové přímé 150x150x1000mm, včetně betonové lože a boční opěrky z C20/25-XF3  
Délka vypočtena pomocí grafického softwaru AutoCad (z grafického výkresu)  
viz přílohy č. 01 technická zpráva, 02 situace, 04 vzorové příčné řezy, 05 charakteristické příčné řezy,</t>
  </si>
  <si>
    <t>15,7=15,700 [A]</t>
  </si>
  <si>
    <t>91725</t>
  </si>
  <si>
    <t>NÁSTUPIŠTNÍ OBRUBNÍKY BETONOVÉ</t>
  </si>
  <si>
    <t>bezbariérové obrubníky přímé HK 400x290x1000mm, včetně přechodových obr. 400x290/250x1000mm, včetně betonové lože a boční opěrky z C20/25-XF3  
Délka vypočtena pomocí grafického softwaru AutoCad (z grafického výkresu)  
viz přílohy č. 01 technická zpráva, 02 situace, 04 vzorové příčné řezy, 05 charakteristické příčné řezy,</t>
  </si>
  <si>
    <t>3*17=51,000 [A]</t>
  </si>
  <si>
    <t>Řezání asfaltového krytu pro odfrézování asfaltových vrstev, v napojení, prořez spár, viz pol.č. 58920.2  
Délka vypočtena pomocí grafického softwaru AutoCad (z grafického výkresu)  
zaměřeno na stavbě a acad,  
viz přílohy č. 01 technická zpráva, 02 situace,</t>
  </si>
  <si>
    <t>SO 106</t>
  </si>
  <si>
    <t>SJEZDY A PROPUSTKY NA SILNICI III/3983</t>
  </si>
  <si>
    <t>SO106.1</t>
  </si>
  <si>
    <t>SJEZD 01 - KM 0,33290 VLEVO</t>
  </si>
  <si>
    <t>`123738` 
21,660*2,000=43,320 [A]</t>
  </si>
  <si>
    <t>odhumusování plochy v tl. 150mm, která bude zasažena výkopovými pracemi a úpravou terénu včetně odvozu a uložení zeminy na deponii stavby pro další využití (18214 a 18222)  
zaměřeno na stavbě a acad, viz příloha C.1.6</t>
  </si>
  <si>
    <t>38*0,15=5,700 [A]</t>
  </si>
  <si>
    <t>Výkop zeminy pro stavební jámu v zemině tř. I,   
zaměřeno na stavbě a acad, viz příloha C.1.6</t>
  </si>
  <si>
    <t>21,660=21,660 [A]</t>
  </si>
  <si>
    <t>21,660*11=238,260 [A]</t>
  </si>
  <si>
    <t>`123738` 
21,660=21,660 [A]</t>
  </si>
  <si>
    <t>Zásyp zeminou vhodnou do násypů - hutněno po vrstvách 300mm na 100% PS  
zaměřeno na stavbě a acad, viz příloha C.1.6</t>
  </si>
  <si>
    <t>2,272=2,272 [A]</t>
  </si>
  <si>
    <t>Úprava a zhutnění zemní pláně  
zaměřeno na stavbě a acad, viz příloha C.1.6</t>
  </si>
  <si>
    <t>43,712=43,712 [A]</t>
  </si>
  <si>
    <t>18130</t>
  </si>
  <si>
    <t>ÚPRAVA PLÁNĚ BEZ ZHUTNĚNÍ</t>
  </si>
  <si>
    <t>před rozprostřením ornice  
zaměřeno na stavbě a acad, viz příloha C.1.6</t>
  </si>
  <si>
    <t>5,305=5,305 [A]</t>
  </si>
  <si>
    <t>položka zahrnuje úpravu pláně včetně vyrovnání výškových rozdílů</t>
  </si>
  <si>
    <t>18214</t>
  </si>
  <si>
    <t>ÚPRAVA POVRCHŮ SROVNÁNÍM ÚZEMÍ V TL DO 0,25M</t>
  </si>
  <si>
    <t>Svahové úpravy s využitím materiálu stavby, ornice viz pol.č. 121101,  
zaměřeno na stavbě a acad, viz příloha C.1.6</t>
  </si>
  <si>
    <t>25=25,000 [A]</t>
  </si>
  <si>
    <t>položka zahrnuje srovnání výškových rozdílů terénu  
nutné přemístění ornice, zeminy z dočasných skládek</t>
  </si>
  <si>
    <t>ornice viz pol.č. 121101,  
zaměřeno na stavbě a acad, viz příloha C.1.6</t>
  </si>
  <si>
    <t>Osetí svahů travním semenem, viz pol.č. 18222,  
zaměřeno na stavbě a acad, viz příloha C.1.6</t>
  </si>
  <si>
    <t>Údržba založeného travního porostu  
k pol.č. 18241</t>
  </si>
  <si>
    <t>Podsyp (ochranná vrstva) - Štěrkodrť ŠDB 0/63 tl. 150mm + hutnění  
zaměřeno na stavbě a acad, viz příloha C.1.6</t>
  </si>
  <si>
    <t>Podkladní vrstva - Štěrkodrť ŠDA 0/32 tl. 150mm + hutnění  
zaměřeno na stavbě a acad, viz příloha C.1.6</t>
  </si>
  <si>
    <t>34,345=34,345 [A]</t>
  </si>
  <si>
    <t>Infiltrační postřik 1,00kg/m2, pod ACP 16+  
zaměřeno na stavbě a acad, viz příloha C.1.6</t>
  </si>
  <si>
    <t>32,784=32,784 [A]</t>
  </si>
  <si>
    <t>Spojovací postřik 0,40kg/m2 pod ACO 11+,  
zaměřeno na stavbě a acad, viz příloha C.1.6</t>
  </si>
  <si>
    <t>31,535=31,535 [A]</t>
  </si>
  <si>
    <t>ASFALTOVÝ BETON PRO OBRUSNÉ VRSTVY ACO 11+, 11S TL. 50MM</t>
  </si>
  <si>
    <t>Obrusná vrstva ACO 11+, tl. 50mm + hutnění  
zaměřeno na stavbě a acad, viz příloha C.1.6</t>
  </si>
  <si>
    <t>Podkladní vrstva ACP 16+, tl. 60mm + hutnění  
zaměřeno na stavbě a acad, viz příloha C.1.6</t>
  </si>
  <si>
    <t>NAPOJENÍ NA STÁVAJÍCÍ STAV - Asfaltová zálivka modifikovaná, viz pol.č. 919111,  
zaměřeno na stavbě a acad, viz příloha C.1.6</t>
  </si>
  <si>
    <t>Řezání asfaltového krytu pro odfrézování asfaltových vrstev, napojení vozovky,  
zaměřeno na stavbě a acad, viz příloha C.1.6</t>
  </si>
  <si>
    <t>SO106.2A</t>
  </si>
  <si>
    <t>SJEZD 02 - KM 0,36459 VPRAVO (SJEZD K ZD)</t>
  </si>
  <si>
    <t>`123738` 
74,734*2,000=149,468 [A]</t>
  </si>
  <si>
    <t>Odfrézování asfaltových vrstev v tl. max. 150mm, včetně napojení na stávající stav, včetně odvozu a likvidace vybouraného materiálu v režii zhotovitele,  
zaměřeno na stavbě a acad, viz příloha C.1.6</t>
  </si>
  <si>
    <t>221,612*0,15=33,242 [A]</t>
  </si>
  <si>
    <t>Odhumusování plochy v tl. 150mm, která bude zasažena výkopovými pracemi a úpravou terénu včetně odvozu a uložení zeminy na deponii stavby pro další využití, viz. pol. č. 18222  
zaměřeno na stavbě a acad, viz příloha C.1.6</t>
  </si>
  <si>
    <t>4,298*0,15=0,645 [A]</t>
  </si>
  <si>
    <t>74,734=74,734 [A]</t>
  </si>
  <si>
    <t>74,734*11=822,074 [A]</t>
  </si>
  <si>
    <t>`123738` 
74,734=74,734 [A]</t>
  </si>
  <si>
    <t>6,90=6,900 [A]</t>
  </si>
  <si>
    <t>249,115=249,115 [A]</t>
  </si>
  <si>
    <t>28,249=28,249 [A]</t>
  </si>
  <si>
    <t>Svahové úpravy s využitím materiálu stavby,  
zaměřeno na stavbě a acad, viz příloha C.1.6</t>
  </si>
  <si>
    <t>Ohumusování svahů v  tl. 150mm (využita humózní zemina viz pol.č. 121101 a obj. 106.1)  
zaměřeno na stavbě a acad, viz příloha C.1.6</t>
  </si>
  <si>
    <t>Osetí svahů travním semenem  
zaměřeno na stavbě a acad, viz příloha C.1.6</t>
  </si>
  <si>
    <t>Údržba založeného travního porostu  
zaměřeno na stavbě a acad, viz příloha C.1.6</t>
  </si>
  <si>
    <t>231,249=231,249 [A]</t>
  </si>
  <si>
    <t>195,733=195,733 [A]</t>
  </si>
  <si>
    <t>infiltrační postřik 1,00kg/m2 pod ACP 16+,  
zaměřeno na stavbě a acad, viz příloha C.1.6</t>
  </si>
  <si>
    <t>185,057+3,00=188,057 [A]</t>
  </si>
  <si>
    <t>179,718+6,00=185,718 [A]</t>
  </si>
  <si>
    <t>6=6,000 [A]</t>
  </si>
  <si>
    <t>SO106.2B</t>
  </si>
  <si>
    <t>SJEZD 02 - KM 0,36459 VPRAVO (SJEZD NA POLE)</t>
  </si>
  <si>
    <t>`123738` 
105,366*2,000=210,732 [A]</t>
  </si>
  <si>
    <t>`966357` 
10*0,170*2,300=3,910 [A]</t>
  </si>
  <si>
    <t>Odhumusování plochy v tl. 150mm, která bude zasažena výkopovými pracemi a úpravou terénu včetně odvozu a uložení zeminy na deponii stavby pro další využití (SO106.2)  
Kubatura vypočtena pomocí grafického softwaru AutoCad (z grafického výkresu)</t>
  </si>
  <si>
    <t>141,504*0,15=21,226 [A]</t>
  </si>
  <si>
    <t>Výkop zeminy pro stavební jámu v zemině tř. 1, včetně pažení a odvozu zeminy na skládku do 20-ti km  
Kubatura vypočtena pomocí grafického softwaru AutoCad (z grafického výkresu)  
zaměřeno na stavbě a acad, viz příloha C.1.6</t>
  </si>
  <si>
    <t>105,366=105,366 [A]</t>
  </si>
  <si>
    <t>105,366*11=1 159,026 [A]</t>
  </si>
  <si>
    <t>`123738` 
105,366=105,366 [A]</t>
  </si>
  <si>
    <t>Zásyp zeminou vhodnou do náspů - hutněno po vrstvách 300mm na 100% PS  
Kubatura vypočtena pomocí grafického softwaru AutoCad (z grafického výkresu)  
zaměřeno na stavbě a acad, viz příloha C.1.6</t>
  </si>
  <si>
    <t>54,250=54,250 [A]</t>
  </si>
  <si>
    <t>PROPUSTEK - Zhutnění základové spáry Id=0,85, 97% PS, zhutnění pod štěrkodrtí,  
Plocha vypočtena pomocí grafického softwaru AutoCad (z grafického výkresu)  
zaměřeno na stavbě a acad, viz příloha C.1.6</t>
  </si>
  <si>
    <t>1,61*12,49=20,109 [A] 
57,164=57,164 [B] 
Celkem: A+B=77,273 [C]</t>
  </si>
  <si>
    <t>51,895=51,895 [A]</t>
  </si>
  <si>
    <t>Svahové a terénní úpravy s využitím materiálu stavby,  
Plocha vypočtena pomocí grafického softwaru AutoCad (z grafického výkresu)  
zaměřeno na stavbě a acad, viz příloha C.1.6</t>
  </si>
  <si>
    <t>90=90,000 [A]</t>
  </si>
  <si>
    <t>Ohumusování svahů v  tl. 150mm (využita humózní zemina z pol. č. 121101)  
Plocha vypočtena pomocí grafického softwaru AutoCad (z grafického výkresu)  
zaměřeno na stavbě a acad, viz příloha C.1.6</t>
  </si>
  <si>
    <t>položka zahrnuje:  
nutné přemístění ornice z dočasných skládek  
rozprostření ornice v předepsané tloušťce ve svahu přes 1:5</t>
  </si>
  <si>
    <t>Osetí svahů travním semenem  
Plocha vypočtena pomocí grafického softwaru AutoCad (z grafického výkresu)  
zaměřeno na stavbě a acad, viz příloha C.1.6</t>
  </si>
  <si>
    <t>Údržba založeného travního porostu  
Plocha vypočtena pomocí grafického softwaru AutoCad (z grafického výkresu)  
zaměřeno na stavbě a acad, viz příloha C.1.6</t>
  </si>
  <si>
    <t>Svislé konstrukce</t>
  </si>
  <si>
    <t>355366</t>
  </si>
  <si>
    <t>VÝZTUŽ STOK ŽLABŮ Z KARI SÍTÍ</t>
  </si>
  <si>
    <t>PROPUSTEK - Betonářská výztuž B500B - KARI síť průměru 8mm, rozměr oka 100x100mm (základová deska + obetonování)  
Hmotnost vypočtena pomocí grafického softwaru AutoCad (z grafického výkresu)  
zaměřeno na stavbě a acad, viz příloha C.1.6</t>
  </si>
  <si>
    <t>0,02*(5,597+7,676)*7,85=2,084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</si>
  <si>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</si>
  <si>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45111</t>
  </si>
  <si>
    <t>PODKL A VÝPLŇ VRSTVY Z DÍLCŮ BETON</t>
  </si>
  <si>
    <t>PROPUSTEK - Podkladní betonové prefabrikované podkladky z betonu C35/45-XF4 pod trouby (6ks)  
Kubatura vypočtena pomocí grafického softwaru AutoCad (z grafického výkresu)  
zaměřeno na stavbě a acad, viz příloha C.1.6</t>
  </si>
  <si>
    <t>0,015*6=0,090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</si>
  <si>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</si>
  <si>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Betonová odvodňovací tvárnice šířky 0,65m - Betonové lože C25/30-XF3 tl. min. 150mm  
Plocha vypočtena pomocí grafického softwaru AutoCad (z grafického výkresu)  
zaměřeno na stavbě a acad, viz příloha C.1.6</t>
  </si>
  <si>
    <t>0,15*9,00=1,350 [A]</t>
  </si>
  <si>
    <t>Podkladní betonové lože z betonu C20/25-XF3 pod kamennou dlažbu tl. 150mm  
Kubatura vypočtena pomocí grafického softwaru AutoCad (z grafického výkresu)  
zaměřeno na stavbě a acad, viz příloha C.1.6</t>
  </si>
  <si>
    <t>40,146*0,15=6,022 [A]</t>
  </si>
  <si>
    <t>451324</t>
  </si>
  <si>
    <t>PODKL A VÝPLŇ VRSTVY ZE ŽELEZOBET DO C25/30 (B30)</t>
  </si>
  <si>
    <t>PROPUSTEK - Základová deska - Beton C25/30 - XF3  
Kubatura vypočtena pomocí grafického softwaru AutoCad (z grafického výkresu)  
zaměřeno na stavbě a acad, viz příloha C.1.6</t>
  </si>
  <si>
    <t>0,483*11,590=5,598 [A]</t>
  </si>
  <si>
    <t>PROPUSTEK - Obetonování propustku - Beton C25/30 - XF3+XA2 + hutnění  
Kubatura vypočtena pomocí grafického softwaru AutoCad (z grafického výkresu)  
zaměřeno na stavbě a acad, viz příloha C.1.6</t>
  </si>
  <si>
    <t>0,76*10,1=7,676 [A]</t>
  </si>
  <si>
    <t>45152</t>
  </si>
  <si>
    <t>PODKLADNÍ A VÝPLŇOVÉ VRSTVY Z KAMENIVA DRCENÉHO</t>
  </si>
  <si>
    <t>PROPUSTEK - Polštář ze štěrkodrti fr. 0/32mm, tl. 400mm + hutnění po vrstvách tl. 200mm, Id=0,90, 100% PS  
Kubatura vypočtena pomocí grafického softwaru AutoCad (z grafického výkresu)  
zaměřeno na stavbě a acad, viz příloha C.1.6</t>
  </si>
  <si>
    <t>0,81*11,99=9,712 [A]</t>
  </si>
  <si>
    <t>položka zahrnuje dodávku předepsaného kameniva, mimostaveništní a vnitrostaveništní dopravu a jeho uložení  
jedná se o nakupovaný materiál</t>
  </si>
  <si>
    <t>ZPEVNĚNÍ SVAHU - Kamenná dlažba z lomového kamene tl. 250mm, šířka spáry 30 - 50mm, spáry zatřené stěrkou MC25  
Kubatura vypočtena pomocí grafického softwaru AutoCad (z grafického výkresu)  
zaměřeno na stavbě a acad, viz příloha C.1.6</t>
  </si>
  <si>
    <t>40,146*0,250=10,037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</si>
  <si>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t>
  </si>
  <si>
    <t>56335</t>
  </si>
  <si>
    <t>VOZOVKOVÉ VRSTVY ZE ŠTĚRKODRTI TL. DO 250MM</t>
  </si>
  <si>
    <t>napojení na stávající stav štěrkodrtí fr. 0/32 mm v tl. min. 250 mm, nad železobetonovém potrubí propustku vrstva min. 150 mm,  
zaměřeno na stavbě, viz příloha C.1.6</t>
  </si>
  <si>
    <t>57,164=57,164 [A]</t>
  </si>
  <si>
    <t>PROPUSTEK - Nátěr betonových povrchů 1x Np+2xNa  
Plocha vypočtena pomocí grafického softwaru AutoCad (z grafického výkresu)  
zaměřeno na stavbě, viz příloha C.1.6</t>
  </si>
  <si>
    <t>3*3,765*12,490=141,075 [A]</t>
  </si>
  <si>
    <t>82458</t>
  </si>
  <si>
    <t>POTRUBÍ Z TRUB ŽELEZOBETONOVÝCH DN DO 600MM</t>
  </si>
  <si>
    <t>Železobetonové prefabrikované hrdlové trouby DN=600mm z betonu C35/45-XF4 + vytmelení spár trvale pružným tmelem (viz pol.č. 93133)  
řezání potrubí na vstupu a výstupu potrubí do patřičného sklonu,  
zaměřeno na stavbě a acad, viz příloha C.1.6</t>
  </si>
  <si>
    <t>12,490=12,490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</si>
  <si>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</si>
  <si>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93133</t>
  </si>
  <si>
    <t>TĚSNĚNÍ DILATAČNÍCH SPAR POLYURETANOVÝM TMELEM</t>
  </si>
  <si>
    <t>Trvale pružný tmel pro vytmelení spár hrdlových trub včetně dopravy a aplikace materiálu  
Kubatura vypočtena pomocí grafického softwaru AutoCad (z grafického výkresu)  
viz příloha C.1.6</t>
  </si>
  <si>
    <t>0,25*0,02*4=0,020 [A]</t>
  </si>
  <si>
    <t>položka zahrnuje dodávku a osazení předepsaného materiálu, očištění ploch spáry před úpravou, očištění okolí spáry po úpravě  
nezahrnuje těsnící profil</t>
  </si>
  <si>
    <t>SILNIČNÍ RIGOL - Betonová odvodňovací tvárnice šířky 0,65m z betonu C30/37-XF4 tl. 157mm  
Plocha vypočtena pomocí grafického softwaru AutoCad (z grafického výkresu)  
viz příloha C.1.6</t>
  </si>
  <si>
    <t>8,90=8,900 [A]</t>
  </si>
  <si>
    <t>966357</t>
  </si>
  <si>
    <t>BOURÁNÍ PROPUSTŮ Z TRUB DN DO 500MM</t>
  </si>
  <si>
    <t>Odstranění stávajícího betonového propustku DN=500mm, včetně odvozu na skládku do vzdálenosti 31 km  
zaměřeno na stavbě</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</si>
  <si>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</si>
  <si>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SO106.3</t>
  </si>
  <si>
    <t>SJEZD 03 - KM 0,37663 VLEVO</t>
  </si>
  <si>
    <t>`123738` 
21,650*2,000=43,300 [A]</t>
  </si>
  <si>
    <t>Odhumusování plochy v tl. 150mm, která bude zasažena výkopovými pracemi a úpravou terénu včetně odvozu a uložení zeminy na deponii stavby pro další využití (SO106.3)  
zaměřeno na stavbě a acad, viz příloha C.1.6</t>
  </si>
  <si>
    <t>33*0,15=4,950 [A]</t>
  </si>
  <si>
    <t>21,650=21,650 [A]</t>
  </si>
  <si>
    <t>21,650*11=238,150 [A]</t>
  </si>
  <si>
    <t>`123738` 
21,650=21,650 [A]</t>
  </si>
  <si>
    <t>1,052=1,052 [A]</t>
  </si>
  <si>
    <t>6,916=6,916 [A]</t>
  </si>
  <si>
    <t>Svahové úpravy, s využitím materiálu stavby,  
zaměřeno na stavbě a acad, viz příloha C.1.6</t>
  </si>
  <si>
    <t>Ohumusování svahů v  tl. 150mm (využita humózní zemina SO106.3)  
zaměřeno na stavbě a acad, viz příloha C.1.6</t>
  </si>
  <si>
    <t>40,59=40,590 [A]</t>
  </si>
  <si>
    <t>Infiltrační postřik 1,00kg/m2, pod ACP 16+,  
zaměřeno na stavbě a acad, viz příloha C.1.6</t>
  </si>
  <si>
    <t>SO106.4</t>
  </si>
  <si>
    <t>SJEZD 04 - KM 0,46931 VPRAVO</t>
  </si>
  <si>
    <t>`123738` 
9,450*2,000=18,900 [A]</t>
  </si>
  <si>
    <t>`113524` 
6*0,085=0,510 [A]</t>
  </si>
  <si>
    <t>zaměřeno na stavbě, viz příloha C.1.6</t>
  </si>
  <si>
    <t>3*2*1=6,000 [A]</t>
  </si>
  <si>
    <t>dalších 26 km dopravy na skládku k pol.č. 113524</t>
  </si>
  <si>
    <t>6*0,085*26=13,260 [A]</t>
  </si>
  <si>
    <t>Odhumusování plochy v tl. 150mm, která bude zasažena výkopovými pracemi a úpravou terénu, včetně odvozu a uložení zeminy na deponii stavby pro další využití   
Kubatura vypočtena pomocí grafického softwaru AutoCad (z grafického výkresu)  
zaměřeno na stavbě a acad, viz příloha C.1.6</t>
  </si>
  <si>
    <t>5,1=5,100 [A]</t>
  </si>
  <si>
    <t>Výkop zeminy pro stavební jámu v zemině tř. I,   
Kubatura vypočtena pomocí grafického softwaru AutoCad (z grafického výkresu)  
zaměřeno na stavbě a acad, viz příloha C.1.6</t>
  </si>
  <si>
    <t>9,450=9,450 [A]</t>
  </si>
  <si>
    <t>9,450*11=103,950 [A]</t>
  </si>
  <si>
    <t>`123738` 
9,450=9,450 [A]</t>
  </si>
  <si>
    <t>5,565=5,565 [A]</t>
  </si>
  <si>
    <t>ODVODŇOVACÍ ŽLAB - Zhutnění základové spáry Id=0,85, 97% PS  
Plocha vypočtena pomocí grafického softwaru AutoCad (z grafického výkresu)  
zaměřeno na stavbě a acad, viz příloha C.1.6</t>
  </si>
  <si>
    <t>1,9*10,5=19,950 [A]</t>
  </si>
  <si>
    <t>Úprava a zhutnění zemní pláně, pod štěrkodrť fr. 0/63 mm,  
Plocha vypočtena pomocí grafického softwaru AutoCad (z grafického výkresu)  
zaměřeno na stavbě a acad, viz příloha C.1.6</t>
  </si>
  <si>
    <t>21,997=21,997 [A]</t>
  </si>
  <si>
    <t>Svahové úpravy s využitím materiálu stavby viz pol. č. 121101  
zaměřeno na stavbě a acad, viz příloha C.1.6</t>
  </si>
  <si>
    <t>355324</t>
  </si>
  <si>
    <t>STOKOVÉ ŽLABY ZE ŽELEZOBET  C25/30 (B30)</t>
  </si>
  <si>
    <t>ODVODŇOVACÍ ŽLAB - Beton C25/30-XF3+XA2  
Kubatura vypočtena pomocí grafického softwaru AutoCad (z grafického výkresu)  
zaměřeno na stavbě a acad, viz příloha C.1.6</t>
  </si>
  <si>
    <t>0,37*8,25=3,053 [A]</t>
  </si>
  <si>
    <t>ODVODŇOVACÍ ŽLAB - Betonářská výztuž B500B - KARI síť průměru 8mm, rozměr oka 100x100mm  
Hmotnost vypočtena pomocí grafického softwaru AutoCad (z grafického výkresu)  
zaměřeno na stavbě a acad, viz příloha C.1.6</t>
  </si>
  <si>
    <t>0,02*3,053*7,85=0,479 [A]</t>
  </si>
  <si>
    <t>Podkladní betonové lože z betonu C20/25-XF3 pod kamennou dlažbu tl. 150mm, včetně příčných prahů,  
Kubatura vypočtena pomocí grafického softwaru AutoCad (z grafického výkresu)  
zaměřeno na stavbě a acad, viz příloha C.1.6</t>
  </si>
  <si>
    <t>6,5*0,15+2*1,92*0,2*0,5=1,359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</si>
  <si>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</si>
  <si>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ODVODŇOVACÍ ŽLAB - Podkladní beton C20/25-XF3  
Kubatura vypočtena pomocí grafického softwaru AutoCad (z grafického výkresu)  
zaměřeno na stavbě a acad, viz příloha C.1.6</t>
  </si>
  <si>
    <t>0,24*8,25=1,980 [A]</t>
  </si>
  <si>
    <t>ODVODŇOVACÍ ŽLAB - Kamenná dlažba z lomového kamene tl. 250mm, šířka spáry 30 - 50mm, spáry zatřené stěrkou MC25, ve vtoku a výtoku,  
Kubatura vypočtena pomocí grafického softwaru AutoCad (z grafického výkresu)  
zaměřeno na stavbě a acad, viz příloha C.1.6</t>
  </si>
  <si>
    <t>6,5*0,25=1,625 [A]</t>
  </si>
  <si>
    <t>Podsyp (ochranná vrstva) - Štěrkodrť ŠDB 0/63 tl. 150mm + hutnění  
Plocha vypočtena pomocí grafického softwaru AutoCad (z grafického výkresu)  
zaměřeno na stavbě a acad, viz příloha C.1.6</t>
  </si>
  <si>
    <t>20,426=20,426 [A]</t>
  </si>
  <si>
    <t>Podkladní vrstva - Štěrkodrť ŠDA 0/32 tl. 150mm + hutnění  
Plocha vypočtena pomocí grafického softwaru AutoCad (z grafického výkresu)  
zaměřeno na stavbě a acad, viz příloha C.1.6</t>
  </si>
  <si>
    <t>17,283=17,283 [A]</t>
  </si>
  <si>
    <t>Infiltrační postřik 1,00kg/m2, pod ACP 16+,  
Plocha vypočtena pomocí grafického softwaru AutoCad (z grafického výkresu)  
zaměřeno na stavbě a acad, viz příloha C.1.6</t>
  </si>
  <si>
    <t>16,498=16,498 [A]</t>
  </si>
  <si>
    <t>Spojovací postřik 0,40kg/m2, pod ACO 11+,  
Plocha vypočtena pomocí grafického softwaru AutoCad (z grafického výkresu)  
zaměřeno na stavbě a acad, viz příloha C.1.6</t>
  </si>
  <si>
    <t>15,869=15,869 [A]</t>
  </si>
  <si>
    <t>Obrusná vrstva ACO 11+, tl. 50mm + hutnění  
Plocha vypočtena pomocí grafického softwaru AutoCad (z grafického výkresu)  
zaměřeno na stavbě a acad, viz příloha C.1.6</t>
  </si>
  <si>
    <t>Podkladní vrstva ACP 16+, tl. 60mm + hutnění  
Plocha vypočtena pomocí grafického softwaru AutoCad (z grafického výkresu)  
zaměřeno na stavbě a acad, viz příloha C.1.6</t>
  </si>
  <si>
    <t>ODVODŇOVACÍ ŽLAB - Nátěr betonových povrchů 1xNp+2xNa  
Plocha vypočtena pomocí grafického softwaru AutoCad (z grafického výkresu)  
zaměřeno na stavbě a acad, viz příloha C.1.6</t>
  </si>
  <si>
    <t>3*1,4*8,25=34,650 [A]</t>
  </si>
  <si>
    <t>899121</t>
  </si>
  <si>
    <t>MŘÍŽE OCELOVÉ SAMOSTATNÉ</t>
  </si>
  <si>
    <t>ODVODŇOVACÍ ŽLAB - Osazení rámu z válcovaných ocelových profilů L, včetně pozinkování, třída zatížení C250  a mříže z kompozitu se zámkem proti krádeži, třída zatížení D400 (8ks) - na délku žlabu  
zaměřeno na stavbě a acad, viz příloha C.1.6</t>
  </si>
  <si>
    <t>SO106.5</t>
  </si>
  <si>
    <t>SJEZD 05 - KM 0,61119 VPRAVO</t>
  </si>
  <si>
    <t>`123738` 
7,650*2,000=15,300 [A]</t>
  </si>
  <si>
    <t>24,345*0,15=3,652 [A]</t>
  </si>
  <si>
    <t>7,650=7,650 [A]</t>
  </si>
  <si>
    <t>7,650*11=84,150 [A]</t>
  </si>
  <si>
    <t>`123738` 
7,650=7,650 [A]</t>
  </si>
  <si>
    <t>zásyp zeminou vhodnou do náspů - hutněno po vrstvách 300mm na 100% PS  
Kubatura vypočtena pomocí grafického softwaru AutoCad (z grafického výkresu)  
zaměřeno na stavbě a acad, viz příloha C.1.6</t>
  </si>
  <si>
    <t>4,505=4,505 [A]</t>
  </si>
  <si>
    <t>1,9*8,5=16,150 [A]</t>
  </si>
  <si>
    <t>Úprava a zhutnění zemní pláně,  pod štěrkodrť fr. 0/63 mm,  
Plocha vypočtena pomocí grafického softwaru AutoCad (z grafického výkresu)  
zaměřeno na stavbě a acad, viz příloha C.1.6</t>
  </si>
  <si>
    <t>16,475=16,475 [A]</t>
  </si>
  <si>
    <t>STOKOVÉ ŽLABY ZE ŽELEZOBET DO C25/30 (B30)</t>
  </si>
  <si>
    <t>ODVODŇOVACÍ ŽLAB - Beton C25/30-XF3+XA2, včetně bednění  
Kubatura vypočtena pomocí grafického softwaru AutoCad (z grafického výkresu)  
zaměřeno na stavbě a acad, viz příloha C.1.6</t>
  </si>
  <si>
    <t>0,37*6,5=2,405 [A]</t>
  </si>
  <si>
    <t>0,02*2,405*7,85=0,378 [A]</t>
  </si>
  <si>
    <t>Podkladní betonové lože z betonu C20/25-XF3 pod kamennou dlažbu tl. 150mm, včetně příčných prahů  
Kubatura vypočtena pomocí grafického softwaru AutoCad (z grafického výkresu)  
zaměřeno na stavbě a acad, viz příloha C.1.6</t>
  </si>
  <si>
    <t>6,2*0,15+2*1,92*0,2*0,5=1,314 [A]</t>
  </si>
  <si>
    <t>0,24*6,5=1,560 [A]</t>
  </si>
  <si>
    <t>Kamenná dlažba z lomového kamene tl. 250mm, šířka spáry 30 - 50mm, spáry zatřené stěrkou MC25  
Kubatura vypočtena pomocí grafického softwaru AutoCad (z grafického výkresu)  
zaměřeno na stavbě a acad, viz příloha C.1.6</t>
  </si>
  <si>
    <t>6,2*0,25=1,550 [A]</t>
  </si>
  <si>
    <t>15,298=15,298 [A]</t>
  </si>
  <si>
    <t>12,945=12,945 [A]</t>
  </si>
  <si>
    <t>12,356=12,356 [A]</t>
  </si>
  <si>
    <t>11,886=11,886 [A]</t>
  </si>
  <si>
    <t>3*1,4*6,5=27,300 [A]</t>
  </si>
  <si>
    <t>ODVODŇOVACÍ ŽLAB - Osazení rámu z válcovaných ocelových profilů L, včetně pozinkování, třída zatížení C250  a mříže z kompozitu se zámkem proti krádeži, třída zatížení D400 (6ks) - na délku žlabu  
zaměřeno na stavbě a acad, viz příloha C.1.6</t>
  </si>
  <si>
    <t>SO 201</t>
  </si>
  <si>
    <t>PROPUSTEK V KM 0,387 SILNICE III/3983</t>
  </si>
  <si>
    <t>`131738` 
39,114*2,00=78,228 [A] 
`131838` 
16,763*2,00=33,526 [B] 
celkem: A+B=111,754 [C]</t>
  </si>
  <si>
    <t>`966138` 
5,986*2,600=15,564 [A] 
`966158` 
6,506*2,300=14,964 [B] 
`966168` 
0,272*2,500=0,680 [C] 
`966358` 
7,310*0,500=3,655 [D] 
celkem: A+B+C+D=34,863 [E]</t>
  </si>
  <si>
    <t>11511</t>
  </si>
  <si>
    <t>ČERPÁNÍ VODY DO 500 L/MIN</t>
  </si>
  <si>
    <t>HOD</t>
  </si>
  <si>
    <t>Čerpání vody ze stavební jámy  
=7dnů*24hod</t>
  </si>
  <si>
    <t>7*24=168,000 [A]</t>
  </si>
  <si>
    <t>Položka čerpání vody na povrchu zahrnuje i potrubí, pohotovost záložní čerpací soupravy a zřízení čerpací jímky. Součástí položky je také následná demontáž a likvidace těchto zařízení</t>
  </si>
  <si>
    <t>Výkopy pro odstranění stávajícího propustku a výkopy nutné pro provedení nového propustku -  v zemině tř. I  
Kubatura vypočtena pomocí grafického softwaru AutoCad (z grafického výkresu)  
viz příloha č. 01 technická zpráva, 02 stávající stav - přehledné výkresy, 03 nový stav - přehledné výkresy</t>
  </si>
  <si>
    <t>7,31*4,85+(1,94+3,2)*3,81+4,2*0,2*0,5*2=55,877 [A] 
A*0,70=39,114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</si>
  <si>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poplatky za skládku, vykazují se v položce č.0141**</t>
  </si>
  <si>
    <t>39,114*11=430,254 [A]</t>
  </si>
  <si>
    <t>Výkopy pro odstranění stávajícího propustku a výkopy nutné pro provedení nového propustku -  v zemině tř. II  
Kubatura vypočtena pomocí grafického softwaru AutoCad (z grafického výkresu)  
viz příloha č. 01 technická zpráva, 02 stávající stav - přehledné výkresy, 03 nový stav - přehledné výkresy</t>
  </si>
  <si>
    <t>7,31*4,85+(1,94+3,2)*3,81+4,2*0,2*0,5*2=55,877 [A] 
A*0,30=16,763 [B]</t>
  </si>
  <si>
    <t>16,763*11=184,393 [A]</t>
  </si>
  <si>
    <t>`131738` 
39,114=39,114 [A] 
`131838` 
16,763=16,763 [B] 
celkem: A+B=55,877 [C]</t>
  </si>
  <si>
    <t>Zásyp ze šterkodrti fr. 0/32mm, hutněno po vrstvách max. 300mm (ID=0,85; min.100%PS) včetně dovozu a poplatku za nákup  
Kubatura vypočtena pomocí grafického softwaru AutoCad (z grafického výkresu)  
viz příloha č. 01 technická zpráva, 03 nový stav - přehledné výkresy</t>
  </si>
  <si>
    <t>3,37*8,4=28,308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</si>
  <si>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</si>
  <si>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Zhutnění základové spáry Id=0,85, 100% PS  
Plocha vypočtena pomocí grafického softwaru AutoCad (z grafického výkresu)  
viz příloha č. 01 technická zpráva, 03 nový stav - přehledné výkresy</t>
  </si>
  <si>
    <t>1,41*9,76=13,762 [A]</t>
  </si>
  <si>
    <t>272314</t>
  </si>
  <si>
    <t>ZÁKLADY Z PROSTÉHO BETONU DO C25/30 (B30)</t>
  </si>
  <si>
    <t>Příčné prahy z prostého betonu C25/30-XF3, 500x200mm včetně dopravy materiálu  
Kubatura vypočtena pomocí grafického softwaru AutoCad (z grafického výkresu)  
viz příloha č. 01 technická zpráva, 03 nový stav - přehledné výkresy</t>
  </si>
  <si>
    <t>0,5*0,2*(2,81+4,2+4,2)=1,121 [A]</t>
  </si>
  <si>
    <t>272324</t>
  </si>
  <si>
    <t>ZÁKLADY ZE ŽELEZOBETONU DO C25/30 (B30)</t>
  </si>
  <si>
    <t>Základová deska tl. 300 mm - Beton C25/30 - XF3+XA2 + hutnění včetně dopravy materiálu  
Kubatura vypočtena pomocí grafického softwaru AutoCad (z grafického výkresu)  
Základová deska - Bednění včetně dopravy materiálu  
viz příloha č. 01 technická zpráva, 03 nový stav - přehledné výkresy</t>
  </si>
  <si>
    <t>0,300*9,76*1,41=4,128 [A]</t>
  </si>
  <si>
    <t>272368</t>
  </si>
  <si>
    <t>VÝZTUŽ ZÁKLADŮ ZE SVAŘ SÍTÍ</t>
  </si>
  <si>
    <t>Základová deska - Betonářská výztuž B500B - KARI síť průměru 8mm, rozměr oka 100x100mm, včetně dopravy materiálu  
Hmotnost vypočtena pomocí grafického softwaru AutoCad (z grafického výkresu)  
viz příloha č. 01 technická zpráva, 03 nový stav - přehledné výkresy</t>
  </si>
  <si>
    <t>30*7,90/1000=0,237 [A]</t>
  </si>
  <si>
    <t>Podkladní betonové lože z betonu C25/30-XF3 pod kamennou dlažbu tl. 150mm včetně dopravy materiálu  
Kubatura vypočtena pomocí grafického softwaru AutoCad (z grafického výkresu)  
viz příloha č. 01 technická zpráva, 03 nový stav - přehledné výkresy</t>
  </si>
  <si>
    <t>(11,88+10,02)*0,15=3,285 [A]</t>
  </si>
  <si>
    <t>451366</t>
  </si>
  <si>
    <t>VÝZTUŽ PODKL VRSTEV Z KARI-SÍTÍ</t>
  </si>
  <si>
    <t>Obetonování trub - Betonářská výztuž B500B - KARI síť průměru 8mm, rozměr oka 100x100mm, včetně dopravy materiálu  
Hmotnost vypočtena pomocí grafického softwaru AutoCad (z grafického výkresu)</t>
  </si>
  <si>
    <t>0,02*5,544*7,85=0,870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</si>
  <si>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 povrchovou antikorozní úpravu výztuže  
- separaci výztuže</t>
  </si>
  <si>
    <t>451523</t>
  </si>
  <si>
    <t>VÝPLŇ VRSTVY Z KAMENIVA DRCENÉHO, INDEX ZHUTNĚNÍ ID DO 0,9</t>
  </si>
  <si>
    <t>Polštář ze štěrkodrti fr. 0/32mm, tl. 400mm + hutnění po vrstvách tl. 200mm, Id=0,90, 100% PS včetně dopravy materiálu  
Kubatura vypočtena pomocí grafického softwaru AutoCad (z grafického výkresu)  
viz příloha č. 01 technická zpráva, 03 nový stav - přehledné výkresy</t>
  </si>
  <si>
    <t>0,73*(9,76+2*0,2)=7,417 [A]</t>
  </si>
  <si>
    <t>Kamenná dlažba z lomového kamene tl. 250mm, šířka spáry 30 - 50mm, spáry zatřené stěrkou MC25 včetně dopravy materiálu  
Kubatura vypočtena pomocí grafického softwaru AutoCad (z grafického výkresu)  
viz příloha č. 01 technická zpráva, 03 nový stav - přehledné výkresy</t>
  </si>
  <si>
    <t>(11,88+10,02)*0,25=5,475 [A]</t>
  </si>
  <si>
    <t>45211</t>
  </si>
  <si>
    <t>PODKLAD KONSTR Z DÍLCŮ BETON</t>
  </si>
  <si>
    <t>Podkladní betonové prefabrikované podkladky z betonu C35/45-XF4 pod trouby (10ks), včetně dopravy materiálu  
Kubatura vypočtena pomocí grafického softwaru AutoCad (z grafického výkresu)  
viz příloha č. 01 technická zpráva, 03 nový stav - přehledné výkresy</t>
  </si>
  <si>
    <t>10*0,8*0,2*0,17=0,272 [A]</t>
  </si>
  <si>
    <t>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</si>
  <si>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626111</t>
  </si>
  <si>
    <t>REPROFILACE PODHLEDŮ, SVISLÝCH PLOCH SANAČNÍ MALTOU JEDNOVRST TL 10MM</t>
  </si>
  <si>
    <t>Sanace seříznutého čela železobetonové trouby ručně nanášenou sanační maltou, včetně dopravy materiálu  
Plocha vypočtena pomocí grafického softwaru AutoCad (z grafického výkresu)  
viz příloha č. 01 technická zpráva, 03 nový stav - přehledné výkresy</t>
  </si>
  <si>
    <t>(2,16+1,28)*2*0,105=0,722 [A]</t>
  </si>
  <si>
    <t>Nátěr betonových povrchů Np+2xNa včetně dopravy materiálu  
Plocha vypočtena pomocí grafického softwaru AutoCad (z grafického výkresu)  
viz příloha č. 01 technická zpráva, 03 nový stav - přehledné výkresy</t>
  </si>
  <si>
    <t>3,5*9,12=31,920 [A]</t>
  </si>
  <si>
    <t>78341</t>
  </si>
  <si>
    <t>PROTIKOROZ OCHRANA POTRUBÍ A ARMATUR NÁTĚREM JEDNOVRST</t>
  </si>
  <si>
    <t>Úprava seříznuté části ŽB hrdlové trouby antikorozním nátěrem  
Plocha vypočtena pomocí grafického softwaru AutoCad (z grafického výkresu)  
viz příloha č. 01 technická zpráva, 03 nový stav - přehledné výkresy</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</si>
  <si>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</si>
  <si>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Železobetonové prefabrikované hrdlové trouby DN=600mm  z betonu C35/45-XF4 + vytmelení spár trvale pružným tmelem včetně dopravy materiálu  
Délka vypočtena pomocí grafického softwaru AutoCad (z grafického výkresu)  
viz příloha č. 01 technická zpráva, 03 nový stav - přehledné výkresy</t>
  </si>
  <si>
    <t>9,760=9,760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</si>
  <si>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</si>
  <si>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899574</t>
  </si>
  <si>
    <t>OBETONOVÁNÍ POTRUBÍ ZE ŽELEZOBETONU DO C25/30 VČETNĚ VÝZTUŽE</t>
  </si>
  <si>
    <t>Obetonování trub - železobeton C25/30 - XF3+XA2 + hutnění včetně dopravy materiálu,   
Betonářská výztuž B500B - KARI síť průměru 8mm, rozměr oka 100x100mm  
Kubatura vypočtena pomocí grafického softwaru AutoCad (z grafického výkresu)  
Obetonování trub - Bednění včetně dopravy materiálu  
viz příloha č. 01 technická zpráva, 03 nový stav - přehledné výkresy</t>
  </si>
  <si>
    <t>0,66*8,4=5,544 [A]</t>
  </si>
  <si>
    <t>919143</t>
  </si>
  <si>
    <t>ŘEZÁNÍ ŽELEZOBETONOVÝCH KONSTRUKCÍ TL DO 150MM</t>
  </si>
  <si>
    <t>Seříznutí ŽB prefabrikovaných hrdlových trubek DN=600mm na vtoku i výtoku  
Délka vypočtena pomocí grafického softwaru AutoCad (z grafického výkresu)  
viz příloha č. 01 technická zpráva, 03 nový stav - přehledné výkresy</t>
  </si>
  <si>
    <t>(2,16+1,28)*2=6,880 [A]</t>
  </si>
  <si>
    <t>položka zahrnuje řezání železobetonových konstrukcí v předepsané tloušťce, včetně spotřeby vody</t>
  </si>
  <si>
    <t>Trvale pružný tmel pro vytmelení spár hrdlových trub včetně dopravy a aplikace materiálu  
Kubatura vypočtena pomocí grafického softwaru AutoCad (z grafického výkresu)  
viz příloha č. 01 technická zpráva, 03 nový stav - přehledné výkresy</t>
  </si>
  <si>
    <t>2,55*4*0,01*0,08=0,008 [A]</t>
  </si>
  <si>
    <t>93620</t>
  </si>
  <si>
    <t>DROBNÉ DOPLŇK KONSTR PREFABRIK BETON A ŽELEZOBETON</t>
  </si>
  <si>
    <t>Betonový prefabrikovaný blok z prostého betonu C30/37-XF4, 400x250x250mm s vyznačením letopočtu výstavby pomocí pryžové matrice  
Kubatura vypočtena pomocí grafického softwaru AutoCad (z grafického výkresu)  
viz příloha č. 01 technická zpráva,</t>
  </si>
  <si>
    <t>0,4*0,25*0,25=0,025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</si>
  <si>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</si>
  <si>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966138</t>
  </si>
  <si>
    <t>BOURÁNÍ KONSTRUKCÍ Z KAMENE NA MC S ODVOZEM DO 20KM</t>
  </si>
  <si>
    <t>Odstranění čelních zídek z kamenného zdiva  
Kubatura vypočtena pomocí grafického softwaru AutoCad (z grafického výkresu)  
viz příloha č. 01 technická zpráva, 02 stávající stav - přehledné výkresy,</t>
  </si>
  <si>
    <t>1,25*2,885+1,21*2,56-0,37*(0,99+0,95)=5,986 [A]</t>
  </si>
  <si>
    <t>96613B</t>
  </si>
  <si>
    <t>BOURÁNÍ KONSTRUKCÍ Z KAMENE NA MC - DOPRAVA</t>
  </si>
  <si>
    <t>dalších 11 km dopravy na skládku, k pol.č. 966138</t>
  </si>
  <si>
    <t>5,986*2,600*11=171,200 [A]</t>
  </si>
  <si>
    <t>Odstranění betonových základů a podkladního betonu  
Kubatura vypočtena pomocí grafického softwaru AutoCad (z grafického výkresu)  
viz příloha č. 01 technická zpráva, 02 stávající stav - přehledné výkresy,</t>
  </si>
  <si>
    <t>0,5*3,06*1,24+0,5*1,2*3,385+5,37*1,1*0,2+5,37*0,26=6,506 [A]</t>
  </si>
  <si>
    <t>6,506*2,300 t/m3*11 km=164,602 [A]</t>
  </si>
  <si>
    <t>Odstranění ŽB říms   
Kubatura vypočtena pomocí grafického softwaru AutoCad (z grafického výkresu)  
viz příloha č. 01 technická zpráva, 02 stávající stav - přehledné výkresy,</t>
  </si>
  <si>
    <t>0,1*0,5*(2,885+2,56)=0,272 [A]</t>
  </si>
  <si>
    <t>0,272*2,500*11=7,480 [A]</t>
  </si>
  <si>
    <t>966358</t>
  </si>
  <si>
    <t>BOURÁNÍ PROPUSTŮ Z TRUB DN DO 600MM</t>
  </si>
  <si>
    <t>Odstranění železobetonových trub DN=600mm, včetně odvozu a uložení na skládku (odvozná vzdálenost v režii zhotovitele)  
hmotnost =7,310*0,500t/m=3,655t  
Délka vypočtena pomocí grafického softwaru AutoCad (z grafického výkresu)  
viz příloha č. 01 technická zpráva, 02 stávající stav - přehledné výkresy,</t>
  </si>
  <si>
    <t>7,310=7,310 [A]</t>
  </si>
  <si>
    <t>SO 202</t>
  </si>
  <si>
    <t>ZÁRUBNÍ ZEĎ NA SILNICI III/39914</t>
  </si>
  <si>
    <t>`122738` 
50,68*2,000 t/m3=101,360 [A] 
`122838` 
128,16*2,000 t/m3=256,320 [B] 
celkem: A+B=357,680 [C]</t>
  </si>
  <si>
    <t>`966138` 
63,480 m3*2,600 t/m3=165,048 [A]</t>
  </si>
  <si>
    <t>Odstranění náletových dřevin, keřů a vegetace, kořenů, včetně odvozu a likvidace v režii zhotovitele  
(Plochy vypočteny pomocí grafického programu AutoCad dle výkresu C.2.2.02)  
viz přílohy č. 01 technická zpráva, 02 stávající stav - přehledné výkresy,</t>
  </si>
  <si>
    <t>Odhumusování plochy v tl. 150mm, která bude zasažena výkopovými pracemi a úpravou terénu, v obvodu stavby včetně odvozu a uložení zeminy na deponii, po dohodě s investorem a po prokázání vhodnosti je možné použít na opětovné ohumusování  
(Plochy vypočteny pomocí grafického programu AutoCad dle výkresu C.2.2.02)  
viz přílohy č. 01 technická zpráva, 02 stávající stav - přehledné výkresy,</t>
  </si>
  <si>
    <t>106*0,15=15,900 [A]</t>
  </si>
  <si>
    <t>Výkop zeminy tř. I, výkopy pro patky sloupků,   
(Kubatury vypočteny pomocí grafického programu AutoCad dle výkresu C.2.2.02)  
viz přílohy č. 01 technická zpráva, 02 stávající stav - přehledné výkresy, 03 nový stav - přehledné výkresy,</t>
  </si>
  <si>
    <t>1,39*36+0,640=50,680 [A]</t>
  </si>
  <si>
    <t>dalších 11 km dopravy na skládku, k pol.č. 122738</t>
  </si>
  <si>
    <t>50,680*11=557,480 [A]</t>
  </si>
  <si>
    <t>122838</t>
  </si>
  <si>
    <t>ODKOPÁVKY A PROKOPÁVKY OBECNÉ TŘ. II, ODVOZ DO 20KM</t>
  </si>
  <si>
    <t>Výkop zeminy tř. II,   
(Kubatury vypočteny pomocí grafického programu AutoCad dle výkresu C.2.2.02)  
viz přílohy č. 01 technická zpráva, 02 stávající stav - přehledné výkresy, 03 nový stav - přehledné výkresy,</t>
  </si>
  <si>
    <t>3,56*36=128,160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</si>
  <si>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</si>
  <si>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12283B</t>
  </si>
  <si>
    <t>ODKOPÁVKY A PROKOPÁVKY OBECNÉ TŘ. II - DOPRAVA</t>
  </si>
  <si>
    <t>dalších 11 km dopravy na skládku, k pol.č. 122838</t>
  </si>
  <si>
    <t>128,160*11=1 409,760 [A]</t>
  </si>
  <si>
    <t>`122738` 
50,68=50,680 [A] 
`122838` 
128,16=128,160 [B] 
celkem: A+B=178,840 [C]</t>
  </si>
  <si>
    <t>Hutněný podsyp pod základovou spáru ze štěrkodrti fr.0-63 tl. 300mm.  
(Kubatury vypočteny pomocí grafického programu AutoCad dle výkresu C.2.2.03)  
viz přílohy č. 01 technická zpráva, 03 nový stav - přehledné výkresy,</t>
  </si>
  <si>
    <t>0,60 m2*37 m=22,200 [A]</t>
  </si>
  <si>
    <t>Zásyp rubu zárubní zdi zeminou vhodnou do násypu, včetně hutnění po vrstvách max. 300mm, ID=0,80; 95% PS  
(Kubatury vypočteny pomocí grafického programu AutoCad dle výkresu C.2.2.03)  
viz přílohy č. 01 technická zpráva, 03 nový stav - přehledné výkresy,</t>
  </si>
  <si>
    <t>2,65*36=95,400 [A]</t>
  </si>
  <si>
    <t>18120</t>
  </si>
  <si>
    <t>ÚPRAVA PLÁNĚ SE ZHUTNĚNÍM V HORNINĚ TŘ. II</t>
  </si>
  <si>
    <t>Přehutnění základové spáry v zemině třídy II.  
(Plochy vypočteny pomocí grafického programu AutoCad dle výkresu C.2.2.03)  
viz přílohy č. 01 technická zpráva, 03 nový stav - přehledné výkresy,</t>
  </si>
  <si>
    <t>2*37=74,000 [A]</t>
  </si>
  <si>
    <t>provede se před ohumusováním, viz pol.č. 18222  
viz přílohy č. 01 technická zpráva, 03 nový stav - přehledné výkresy,</t>
  </si>
  <si>
    <t>1,35*36=48,600 [A]</t>
  </si>
  <si>
    <t>Rozprostření humózní zeminy za rubem zdi tl. 150mm, včetně dopravy humózní zeminy z meziskládky, ornice viz pol.č. 121101  
(Plochy vypočteny pomocí grafického programu AutoCad dle výkresu C.2.2.03)  
viz přílohy č. 01 technická zpráva, 02 stávající stav - přehledné výkresy,</t>
  </si>
  <si>
    <t>založení trávníku ručním výsevem protierozní směsi, včetně uválcování a 1 pokosení   
(Plochy vypočteny pomocí grafického programu AutoCad dle výkresu C.2.2.03)  
k pol.č. 18222</t>
  </si>
  <si>
    <t>Kosení, odplevelení a zálivka trávníků  
(Plochy vypočteny pomocí grafického programu AutoCad )   
viz pol.č. 18241</t>
  </si>
  <si>
    <t>23318</t>
  </si>
  <si>
    <t>ŠTĚTOVÉ STĚNY NASAZENÉ Z DŘEVĚNÝCH DÍLCŮ TRVALÉ (KUBATURA)</t>
  </si>
  <si>
    <t>Dřevěné pažiny z fošen tl. min. 10cm + vyklínování  
(Kubatury vypočteny pomocí grafického programu AutoCad )  
= 4*3*0,10"  
viz přílohy č. 01 technická zpráva, 03 nový stav - přehledné výkresy,</t>
  </si>
  <si>
    <t>4*3*0,1=1,200 [A]</t>
  </si>
  <si>
    <t>- zřízení stěny  
- dodání štětovnic v požadované kvalitě, případně jejich ošetřování, řezání, nastavování a další úpravy  
- kleštiny, převázky. a další pomocné a doplňkové konstrukce  
- při provádění z lodi náklady na prám nebo lodi  
- těsnění stěny, je-li nutné  
- kotvení stěny, je-li nutné nebo vzepření, případně rozepření  
- vodící piloty nebo stabilizační hrázky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ošetření kotevní oblasti proti vzniku trhlin, vlivu povětrnosti a pod.,  
- osazení značek, včetně jejich zaměření.  
- veškeré úpravy dřeva pro zlepšení jeho užitných vlastností (impregnace, zpevňování a pod.),  
- veškeré druhy povrchových úprav,  
- zvláštní spojové prostředky, rozebíratelnost konstrukce,  
.</t>
  </si>
  <si>
    <t>23994</t>
  </si>
  <si>
    <t>PODZEMNÍ STĚNY Z KOVU</t>
  </si>
  <si>
    <t>Ocelové válcované nosníky HEB 160 (vložené do předvrtaných otvorů průměru 300mm, délky 6,00m)  
(Hmotnosti vypočteny pomocí grafického programu AutoCad )  
= 4*6,00*0,050"  
viz přílohy č. 01 technická zpráva, 03 nový stav - přehledné výkresy,</t>
  </si>
  <si>
    <t>4*6*0,05=1,200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</si>
  <si>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t>
  </si>
  <si>
    <t>264515</t>
  </si>
  <si>
    <t>VRTY PRO PILOTY TŘ V D= 300MM</t>
  </si>
  <si>
    <t>Vrty pro ocelové zápory - průměr 300mm délky 3,00m pro zajištění nového sloupu NN, viz polč. 23994,  
(Délky vypočteny pomocí grafického programu AutoCad dle výkresu C.2.2.03)  
= 4*3,00"  
viz přílohy č. 01 technická zpráva, 03 nový stav - přehledné výkresy,</t>
  </si>
  <si>
    <t>4*3=12,000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</si>
  <si>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nevykazuje se hluché vrtání</t>
  </si>
  <si>
    <t>ZÁKLADY Z PROSTÉHO BETONU  C25/30 (B30)</t>
  </si>
  <si>
    <t>Betonové patky zápor C 25/30- XF3, k pol.č. 23994,  
(Kubatury vypočteny pomocí grafického programu AutoCad )  
= 4*3,00*3,14*0,30*0,30/4"  
Betonové patky z betonu C25/30-XF3 - k pol.č. 33817A  
= 5*0,8*0,4*0,4 = 0,64m3  
viz přílohy č. 01 technická zpráva, 02 stávající stav přehledné výkresy, 03 nový stav - přehledné výkresy,</t>
  </si>
  <si>
    <t>4*3*3,14*0,3*0,3/4=0,848 [A] 
5*0,80*0,40*0,40=0,640 [B] 
Celkem: A+B=1,488 [C]</t>
  </si>
  <si>
    <t>28997</t>
  </si>
  <si>
    <t>OPLÁŠTĚNÍ (ZPEVNĚNÍ) Z GEOTEXTILIE A GEOMŘÍŽOVIN</t>
  </si>
  <si>
    <t>Zárubní zeď – Filtrační geotextílie 300g/m2 na styku se zeminou  
= 92m2 + 36m*0,3m = 102,8 m2  
viz přílohy č. 01 technická zpráva, 03 nový stav - přehledné výkresy,</t>
  </si>
  <si>
    <t>92+36*0,3=102,800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</si>
  <si>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</si>
  <si>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3272A4</t>
  </si>
  <si>
    <t>ZDI OPĚR, ZÁRUB, NÁBŘEŽ Z GABIONŮ RUČNĚ ROVNANÝCH, DRÁT O2,7MM, POVRCHOVÁ ÚPRAVA Zn + Al</t>
  </si>
  <si>
    <t>Zárubní zeď – Gabionová zárubní zeď s výplní z lomového kamene s ručně skládaným lícem  
zaměřeno na stavbě a acad  
= 92 m2 * 1m = 92 m3  
viz přílohy č. 01 technická zpráva, 03 nový stav - přehledné výkresy,</t>
  </si>
  <si>
    <t>92*1=92,000 [A]</t>
  </si>
  <si>
    <t>- položka zahrnuje dodávku a osazení drátěných košů s výplní lomovým kamenem.  
- gabionové matrace se vykazují v pol.č.2722**.</t>
  </si>
  <si>
    <t>33817A</t>
  </si>
  <si>
    <t>SLOUPKY OHRADNÍ A PLOTOVÉ Z DÍLCŮ KOVOVÝCH  KOTVENÉ DO PATEK NEBO BERANĚNÉ</t>
  </si>
  <si>
    <t>Sloupky pozinkované k oplocení výšky 2,00m, 5ks, kotvené do betonových patek z PB C25/30 XF3, včetně výkopu, hutnění a urovnání horního povrchu, u betonového sloupu NN a VO  
(Hmotnosti vypočteny pomocí grafického programu AutoCad )  
= 5*0,006t = 0,030 t  
viz přílohy č. 01 technická zpráva, 02 stávající stav - přehledné výkresy,</t>
  </si>
  <si>
    <t>5*0,006=0,030 [A]</t>
  </si>
  <si>
    <t>- dodání a osazení předepsaného sloupku včetně PKO  
- případnou betonovou patku z předepsané třídy betonu, pokud nejsou řešeny samostatně  
- nutné zemní práce, pokud nejsou řešeny samostatně</t>
  </si>
  <si>
    <t>Podkladní vrstva pod gabionovou zárubní zeď z prostého betonu C 12/15-X0.  
(Kubatury vypočteny pomocí grafického programu AutoCad dle výkresu C.2.2.03)  
= 0,26m2 * 36m = 9,36m3  
viz přílohy č. 01 technická zpráva, 03 nový stav - přehledné výkresy,</t>
  </si>
  <si>
    <t>0,26*36=9,360 [A]</t>
  </si>
  <si>
    <t>76291</t>
  </si>
  <si>
    <t>DŘEVĚNÉ OPLOCENÍ Z ŘEZIVA</t>
  </si>
  <si>
    <t>Plot ze dřeva výšky 2,00m, včetně veškerého příslušenství, dodávky a montáže, u bet. sloupu NN a VO,  
(Plochy vypočteny pomocí grafického programu AutoCad dle výkresu C.2.2.03)  
= 6,9m  
viz přílohy č. 01 technická zpráva, 02 stávající stav - přehledné výkresy,</t>
  </si>
  <si>
    <t>6,9=6,900 [A]</t>
  </si>
  <si>
    <t>- položky tesařských konstrukcí zahrnují kompletní konstrukci, včetně úprav řeziva (i impregnaci, povrchové úpravy a pod.), spojovací a ochranné prostředky, upevňovací prvky, lemování, lištování, spárování, není-li zahrnut v jiných položkách, i nátěr konstrukcí, včetně úpravy povrchu před nátěrem.</t>
  </si>
  <si>
    <t>76292</t>
  </si>
  <si>
    <t>DŘEVĚNÉ ZÁBRADLÍ Z ŘEZIVA</t>
  </si>
  <si>
    <t>Výplň zábradlí z dřevěných planěk, výška 110 cm, – dřevo se musí ošetřit proti plísni, proti hnilobě.   
(Plocha vypočtena pomocí grafického programu AutoCad dle výkresu C.2.2.03)  
= 25 m2"  
viz přílohy č. 01 technická zpráva, 03 nový stav - přehledné výkresy,</t>
  </si>
  <si>
    <t>9111B1</t>
  </si>
  <si>
    <t>ZÁBRADLÍ SILNIČNÍ SE SVISLOU VÝPLNÍ - DODÁVKA A MONTÁŽ</t>
  </si>
  <si>
    <t>Ocelové svařované zábradlí se svislou výplní z dřevěných planěk opatřeno PKO, barva RAL dle požadavku investora, kotvené do betonových patek v gabionové zdi vytvořených z trubek HDPE DN 150 mm, dl. 750 mm, patky výplň z betonu  C12/15-XO,   
(Délky vypočteny pomocí grafického programu AutoCad dle výkresu C.2.2.03)  
= 35 m  
viz přílohy č. 01 technická zpráva, 03 nový stav - přehledné výkresy,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polyuretanový s nominální tloušťkou jedné vrstvy 80 µm. Odstín barvy RAL podle požadavků investora.  
- Nátěrový systém má celkovou nominální tloušťku 240 µm  
= 35,302m* (0,2199m+2*0,15708m) + 22*0,2199m*1,100m = 24,175 m2  
Dřevěné plaňky obdélníkového průřezu 20mm x 100mm, délky 710mm  
= 210 x (0,020m*0,100m*0,710m) = 0,299 m3  
Hmotnost ocelové části zábradlí:  
=(0,00082938m2 * 35,302 + 2*35,302m*0,000578053m2 + 22*1,1m*0,00082938m2) * 7850kg/m3 = 2054,175 kg › 58,19 kg/m'   
Hmotnost dřevěných planěk:  
=0,299 m3 * 700kg/m3 = 209,3 kg  
Bednění pro betonové patky z HDPE trubek DN 150:  
= 22 * 0,750m = 16,5m  
Betonové patky z prostého betonu C12/15:   
= 22*(3,14*0,1502/4*0,750 – 3,14*0,0702/4*0,650)= 0,236 m3</t>
  </si>
  <si>
    <t>položka zahrnuje:  
- dodání zábradlí včetně předepsané povrchové úpravy  
- osazení sloupků osazením do betonových bloků (včetně zřízení betonových bloků -patek a nutných souvisejících prací)  
- zřízení bednění ( trubku) betonové patky v gabionové zdi</t>
  </si>
  <si>
    <t>Demolice stávající zdi - Odstranění zdi z kamene na MC,  včetně odvozu na skládku  
(Kubatury vypočteny pomocí grafického programu AutoCad dle výkresu C.2.2.02)  
= 2,3m*0,8m*34,5m = 63,48m3  
viz přílohy č. 01 technická zpráva, 02 stávající stav - přehledné výkresy,</t>
  </si>
  <si>
    <t>2,3*0,8*34,5=63,480 [A]</t>
  </si>
  <si>
    <t>63,480*2,600*11=1 815,528 [A]</t>
  </si>
  <si>
    <t>Odstranění dřevěných pažin z fošen tl. min. 10cm, včetně odvozu a likvidace v režii zhotovitele,  
(Kubatury vypočteny pomocí grafického programu AutoCad dle výkresu C.2.2.03)  
= 4*3*0,10  
viz přílohy č. 01 technická zpráva, 03 nový stav - přehledné výkresy,</t>
  </si>
  <si>
    <t>4*3*0,10=1,200 [A]</t>
  </si>
  <si>
    <t>Odstranění ocelových válcovaných nosníků HEB 160 odpálením, včetně odvozu a likvidace v režii zhotovitele   
(Hmotnosti vypočteny pomocí grafického programu AutoCad dle výkresu C.2.3.02)  
= 4*3*0,050"  
viz přílohy č. 01 technická zpráva, 03 nový stav - přehledné výkresy,</t>
  </si>
  <si>
    <t>4*3*0,05=0,600 [A]</t>
  </si>
  <si>
    <t>966841</t>
  </si>
  <si>
    <t>ODSTRANĚNÍ OPLOCENÍ DŘEVĚNÉHO</t>
  </si>
  <si>
    <t>Odstranění stávajícího oplocení ze dřeva včetně odvozu a likvidace v režii zhotovitele   
(Délky vypočtena pomocí grafického programu AutoCad dle výkresu C.2.2.02)  
viz přílohy č. 01 technická zpráva, 02 stávající stav - přehledné výkresy,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</si>
  <si>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 položka zahrnuje i odstranění sloupků z jiného materiálu, odstranění vrat a vrátek.</t>
  </si>
  <si>
    <t>SO 203</t>
  </si>
  <si>
    <t>OPĚRNÁ ZEĎ NA SILNICI III/39914</t>
  </si>
  <si>
    <t>`122738` 
748,360*2,00=1 496,720 [A] 
`122838` 
106,470*2,00=212,940 [B] 
celkem: A+B=1 709,660 [C]</t>
  </si>
  <si>
    <t>Odstranění náletových dřevin, keřů a vegetace, kořenů, včetně odvozu a likvidace v režii zhotovitele  
(Plochy vypočteny pomocí grafického programu AutoCad dle výkresu C.2.3.02)  
= 211,20*0,01 = 2,11t</t>
  </si>
  <si>
    <t>192*1,1=211,200 [A]</t>
  </si>
  <si>
    <t>113766</t>
  </si>
  <si>
    <t>FRÉZOVÁNÍ DRÁŽKY PRŮŘEZU DO 800MM2 V ASFALTOVÉ VOZOVCE</t>
  </si>
  <si>
    <t>Úprava spár na obrusné vrstvě podél říms – profrézování 40x20mm, spára bude vyfoukána od zbytků živice, včetně odvozu a likvidace v režii zhotovitele  
(Délky vypočteny pomocí grafického programu AutoCad dle výkresu C.2.3.02)</t>
  </si>
  <si>
    <t>88,20=88,200 [A]</t>
  </si>
  <si>
    <t>Položka zahrnuje veškerou manipulaci s vybouranou sutí a s vybouranými hmotami - odvoz a likvidace v režii zhotovitele</t>
  </si>
  <si>
    <t>Čerpání vody do 500l/min z jímek</t>
  </si>
  <si>
    <t>3*8*2=48,000 [A]</t>
  </si>
  <si>
    <t>Odhumusování plochy v tl. 150mm, která bude zasažena výkopovými pracemi a úpravou terénu, v obvodu stavby včetně odvozu a uložení zeminy na deponii, po dohodě s investorem a po prokázání vhodnosti je možné použít na opětovné ohumusování  
(Plochy vypočteny pomocí grafického programu AutoCad dle výkresu C.2.3.02)</t>
  </si>
  <si>
    <t>(2,1*2,1+(2,2+2,3+2,3+2,5+2,5+2,7+2,6+2,7+2,5+2,7+2,6+2,9+2,8+2,4)*6,3+2,4*3,1)=236,760 [A]</t>
  </si>
  <si>
    <t>Výkop zeminy tř. I, včetně odvozu   
(Kubatury vypočteny pomocí grafického programu AutoCad dle výkresu C.2.3.02)</t>
  </si>
  <si>
    <t>3,8*1,5/2+3,8*0,6+(4,9+6,3+6,9+7,9+8,1+8,7+7,8+8,8+7,9+9,6+9,3+11,3+10,9+7,4)*6,3+7,4*0,6+7,4*2,5/2=748,360 [A]</t>
  </si>
  <si>
    <t>dalších 11 km dopravy na skládku, k pol.č. 122738,</t>
  </si>
  <si>
    <t>748,360*11=8 231,960 [A]</t>
  </si>
  <si>
    <t>výkop zeminy tř. II, včetně odvozu   
(Kubatury vypočteny pomocí grafického programu AutoCad dle výkresu C.2.3.02)</t>
  </si>
  <si>
    <t>(0,9+0,3+1,7+0,8+2,1+1,9+3,2+1,8+3+1,2)*6,3=106,470 [A]</t>
  </si>
  <si>
    <t>106,470*11=1 171,170 [A]</t>
  </si>
  <si>
    <t>`122738` 
748,360=748,360 [A] 
`122838` 
106,470=106,470 [B] 
celkem: A+B=854,830 [C]</t>
  </si>
  <si>
    <t>Zásyp líce opěrné zdi zeminou vhodnou do násypu, včetně hutnění po vrstvách max. 300mm, ID=0,80; 95% PS  
(Kubatury vypočteny pomocí grafického programu AutoCad dle výkresu C.2.3.02)</t>
  </si>
  <si>
    <t>2,3*0,6+2,3*1,5/2+(0,7+0,9+0,9+1,2+1+1,3+0,9+1,3+0,7+1,5+1,3+2,1+2,1+1,4)*6,3+4,2*0,6+4,2*2,5/2+3,5*1,7/2+0,9*2,5/2=123,965 [A]</t>
  </si>
  <si>
    <t>Zásyp rubu opěrné zdi štěrkodrtí fr. 0/63mm, hutnění po vrstvách max. 300mm, ID=0,90; 100% PS  
(Kubatury vypočteny pomocí grafického programu AutoCad dle výkresu C.2.3.02)</t>
  </si>
  <si>
    <t>1,9*0,6+1,9*1,5/2+(2,2+3+3,4+4,4+4,3+5,5+4,6+6+6,1+7,8+6,7+8,4+6,5+3,4)*6,3+4,1*0,6+4,1*2,5/2=465,640 [A]</t>
  </si>
  <si>
    <t>Přehutnění základové spáry v zemině třídy I.  
(Plochy vypočteny pomocí grafického programu AutoCad dle výkresu C.2.3.02)</t>
  </si>
  <si>
    <t>13,8*2,9+6,9*2,9=60,030 [A]</t>
  </si>
  <si>
    <t>Přehutnění základové spáry v hornině třídy II.  
(Plochy vypočteny pomocí grafického programu AutoCad dle výkresu C.2.3.02)</t>
  </si>
  <si>
    <t>13,2*2,9+13,2*3,5*4+6,9*3,5=247,230 [A]</t>
  </si>
  <si>
    <t>Svahování silničního tělesa a urovnání přilehlého terénu dotčeného stavbou  
(Plochy vypočteny pomocí grafického programu AutoCad dle výkresu C.2.3.02)</t>
  </si>
  <si>
    <t>2,1*2,2+(1,4+1,5+1,5+1,6+1,7+1,8+1,6+1,7+1,5+1,8+1,7+2+2+1,7)*6,3+3,1*3,1+1,5*1,7/2+2,4*2,5/2=166,555 [A]</t>
  </si>
  <si>
    <t>Rozprostření humózní zeminy ve svahu tl. 150mm, včetně dopravy humózní zeminy z deponie - viz pol.č. 121101  
(Plochy vypočteny pomocí grafického programu AutoCad dle výkresu C.2.3.02)</t>
  </si>
  <si>
    <t>Založení trávníku ručním výsevem protierozní směsi, včetně uválcování a 1 pokosení   
(Plochy vypočteny pomocí grafického programu AutoCad dle výkresu C.2.3.02)</t>
  </si>
  <si>
    <t>Kosení, odplevelení a zálivka trávníků   
(Plochy vypočteny pomocí grafického programu AutoCad dle výkresu C.2.3.02)</t>
  </si>
  <si>
    <t>21331</t>
  </si>
  <si>
    <t>DRENÁŽNÍ VRSTVY Z BETONU MEZEROVITÉHO (DRENÁŽNÍHO)</t>
  </si>
  <si>
    <t>Obsyp drenážních trubek mezerovitým betonem šířky 300mm  
(Kubatury vypočteny pomocí grafického programu AutoCad dle výkresu C.2.3.02)</t>
  </si>
  <si>
    <t>88,20*0,3=26,460 [A]</t>
  </si>
  <si>
    <t>Položka zahrnuje:  
- dodávku předepsaného materiálu pro drenážní vrstvu, včetně mimostaveništní a vnitrostaveništní dopravy  
- provedení drenážní vrstvy předepsaných rozměrů a předepsaného tvaru</t>
  </si>
  <si>
    <t>Filtrační vrstva z geotextilie min. hmotnosti 300g/m2  
(Plochy vypočteny pomocí grafického programu AutoCad dle výkresu C.2.3.02)</t>
  </si>
  <si>
    <t>47+88,2*0,4=82,280 [A]</t>
  </si>
  <si>
    <t>Dřevěné pažiny z fošen tl. min. 10cm + vyklínování, vložená výdřeva k pažící stěně z profilů HEB 160,  
(Kubatury vypočteny pomocí grafického programu AutoCad dle výkresu C.2.3.02)</t>
  </si>
  <si>
    <t>4*3*2*0,10=2,400 [A]</t>
  </si>
  <si>
    <t>- zřízení stěny  
- dodání štětovnic v požadované kvalitě, případně jejich ošetřování, řezání, nastavování a další úpravy  
- kleštiny, převázky. a další pomocné a doplňkové konstrukce  
- při provádění z lodi náklady na prám nebo lodi  
- těsnění stěny, je-li nutné  
- kotvení stěny, je-li nutné nebo vzepření, případně rozepření  
- vodící piloty nebo stabilizační hrázky  
-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ošetření kotevní oblasti proti vzniku trhlin, vlivu povětrnosti a pod.,  
- osazení značek, včetně jejich zaměření.  
- veškeré úpravy dřeva pro zlepšení jeho užitných vlastností (impregnace, zpevňování a pod.),  
- veškeré druhy povrchových úprav,  
- zvláštní spojové prostředky, rozebíratelnost konstrukce,</t>
  </si>
  <si>
    <t>Pažení - Ocelové válcované nosníky HEB 160 (vložené do předvrtaných otvorů DN 300mm,  délka 2,00m pod povrchem, (zabetonované betonem C25/30-viz pol.č. 272314),   
délka 2,00 m nad povrchem,  celková délka 4,00m)  
(Hmotnosti vypočteny pomocí grafického programu AutoCad dle výkresu C.2.3.02)</t>
  </si>
  <si>
    <t>4*4*4,00*0,050=3,200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</si>
  <si>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t>
  </si>
  <si>
    <t>VRTY PRO PILOTY TŘ V D = 300MM</t>
  </si>
  <si>
    <t>Vrty  DN300mm délky 2,00m pod povrcem pro zajištění nových sloupů NN, k pol.č. 23994,  
pro ocelové zápory HEB 160  
(Délky vypočteny pomocí grafického programu AutoCad dle výkresu C.2.3.02)</t>
  </si>
  <si>
    <t>4*4*2,00=32,000 [A]</t>
  </si>
  <si>
    <t>položka zahrnuje:  
- zřízení vrtu, vrtací práce zapaž. i nepaž. vrtu  
- svislou a vodorovnou dopravu materiálu z vrtu - odvoz a likvidace v režii zhotovitele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nevykazuje se hluché vrtání</t>
  </si>
  <si>
    <t>Betonové patky zápor C 25/30 XC4+XD1+XF2   
(Kubatury vypočteny pomocí grafického programu AutoCad dle výkresu C.2.3.02)</t>
  </si>
  <si>
    <t>1,700=1,700 [A]</t>
  </si>
  <si>
    <t>Opěrná zeď – Základy ze ŽB C 25/30 XC4+XD1+XF2 včetně hutnění a zarovnání horního povrchu, úprava spáry vložením polystyrenu tl. 20mm.  
(Kubatury vypočteny pomocí grafického programu AutoCad dle výkresu C.2.3.02)  
Bednění pro betonáž základů včetně jeho odstranění a drenážního potahu (nebo odbedňovacího nátěru)  
= 2*6*13*0,6+2*2*6,7*0,6+6*2,1*0,6+10*2,7*0,6 = 133,44m2  
Polystyren tl. 20mm  
= 1,7*0,6*3+2,3*0,6*4 = 8,58m2</t>
  </si>
  <si>
    <t>1,7*0,4*(2*12,6+6,3)+2,3*0,4*(4*12,6+6,3)=73,584 [A]</t>
  </si>
  <si>
    <t>272365</t>
  </si>
  <si>
    <t>VÝZTUŽ ZÁKLADŮ Z OCELI  B500B</t>
  </si>
  <si>
    <t>Opěrná zeď – Výztuž základů z betonářské oceli B500B + provaření po obvodu + vázání drátem  
(Hmotnosti vypočteny pomocí grafického programu AutoCad dle výkresu C.2.3.02)</t>
  </si>
  <si>
    <t>0,025*73,58*7,85=14,440 [A]</t>
  </si>
  <si>
    <t>285392</t>
  </si>
  <si>
    <t>DODATEČNÉ KOTVENÍ VLEPENÍM BETONÁŘSKÉ VÝZTUŽE D DO 16MM DO VRTŮ</t>
  </si>
  <si>
    <t>Stožáry VO –  kotvení stožárů veřejného osvětlení. Jádrové vrty průměru 16mm a délky 175mm, kotevní šrouby + drobný spojovací materiál z nerezové oceli třídy A4, kotveno do předvrtaných otvorů na chem. kotvu. Podlití kotevních desek plastmaltou, vrty pro kotvy viz pol.č. 261912,  
(Délky vypočtena pomocí grafického programu AutoCad dle výkresu C.2.3.02)  
= 2*4*0,18m = 1,44m  
Chemické kotvy  
= 8*(3,14*0,007*0,007*0,175-3,14*0,006*0,006*0,165) = 0,01m3  
Nerez. kotevní šrouby průměru 12mm a délky 220mm + drobný spoj. Materiál z nerez. oceli  
= 2*4 = 8ks  
Epoxidová plastmalta  
= 2*0,02*0,43*0,43 = 0,01m3  
Chemické kotvy  
= 8*(3,14*0,007*0,007*0,175-3,14*0,006*0,006*0,165) = 0,01m3  
Nerez. kotevní šrouby průměru 12mm a délky 220mm + drobný spoj. Materiál z nerez. oceli  
= 2*4 = 8ks  
Epoxidová plastmalta  
= 2*0,02*0,43*0,43 = 0,01m3</t>
  </si>
  <si>
    <t>2*4=8,000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</si>
  <si>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</si>
  <si>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Opěrná zeď – Vrty DN=20mm pro kotevní prvky kamenného líce opěrné zdi, délka vrtu 300mm, 4ks á 1 m2 (celkem 693 ks),  
Chemické kotvy pro osazení kotevních prvků obkladu, 4ks á 1 m2, (celková plocha 173,25 m2)  
Kotevní prvky DN 16mm délky 550mm z betonářské výztuže B500B  
(Délky vypočteny pomocí grafického programu AutoCad dle výkresu C.2.3.02)</t>
  </si>
  <si>
    <t>693=693,000 [A]</t>
  </si>
  <si>
    <t>289971</t>
  </si>
  <si>
    <t>OPLÁŠTĚNÍ (ZPEVNĚNÍ) Z GEOTEXTILIE</t>
  </si>
  <si>
    <t>Ochranná vrstva z geotextilie min. hmotnosti 300g/m2 na asfaltové nátěry  
(Plochy vypočteny pomocí grafického programu AutoCad dle výkresu C.2.3.02)</t>
  </si>
  <si>
    <t>173,25+0,6+1,3=175,150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</si>
  <si>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</si>
  <si>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317325</t>
  </si>
  <si>
    <t>ŘÍMSY ZE ŽELEZOBETONU DO C30/37 (B37)</t>
  </si>
  <si>
    <t>Římsy ze ŽB C 30/37 XC4+XD3+XF4, včetně hutnění a zarovnání horního povrchu + striáž horního povrchu. Dilatační spáry budou vyplněny polystyrenem tl. 20mm, utěsnění dilatačních spár bude provedeno pryžovým těsnícím profilem + úprava líce PU provazcem + TPT, pracovní spáry utěsněny TPT. Nátěr pracovních spár spojovacím můstkem. Vložení pryžové matrice s označením letopočtu výstavby do bednění. Vytvoření kapes pro prostup kabelů stožárů VO.  
(Kubatury vypočteny pomocí grafického programu AutoCad dle výkresu C.2.3.02)  
Bednění pro betonáž římsy včetně jeho odstranění a drenážního potahu (nebo odbedňovacího nátěru)  
= (2*6,7*0,5+2*1,2*0,5)*14 = 110,60m2  
Polystyren tl. 20mm  
= 7*0,8*0,3 = 1,68m2  
Pryžový těsnící profil  
= 7*0,75 = 5,25m  
Polyuretanový provazec průměru 30mm  
= 7*(2*0,3+0,8+0,2) = 11,20m  
Trvale pružný těsnící tmel - šedý  
= 13*(2*0,3+0,8+0,2) = 20,80m  
Spojovací můstek  
= 88,20*0,35 = 30,87m2</t>
  </si>
  <si>
    <t>88,2*0,8*0,3=21,168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</si>
  <si>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</si>
  <si>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317365</t>
  </si>
  <si>
    <t>VÝZTUŽ ŘÍMS Z OCELI  B500B</t>
  </si>
  <si>
    <t>Výztuž římsy z betonářské oceli B500B + provaření po obvodu + vázání drátem  
(Hmotnosti vypočteny pomocí grafického programu AutoCad dle výkresu C.2.3.02)</t>
  </si>
  <si>
    <t>0,025*21,168*7,85=4,154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</si>
  <si>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t>
  </si>
  <si>
    <t>32719</t>
  </si>
  <si>
    <t>ZDI OPĚR, ZÁRUB, NÁBŘEŽ Z DÍLCŮ KAMENNÝCH</t>
  </si>
  <si>
    <t>Vyzdění líce opěrné zdi z kamenicky opracované české žuly (řádkové zdivo) tl. min=250mm na cementovou maltou MC 20, spáry budou zatřeny cementovou maltou, spáry budou mít šířku 30-50mm a hloubku 30mm za lícem  
(Kubatury vypočteny pomocí grafického programu AutoCad dle výkresu C.2.3.02)</t>
  </si>
  <si>
    <t>173,25*0,25=43,313 [A]</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</si>
  <si>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zkoušení a měření dílců a pod.).</t>
  </si>
  <si>
    <t>327325</t>
  </si>
  <si>
    <t>ZDI OPĚRNÉ, ZÁRUBNÍ, NÁBŘEŽNÍ ZE ŽELEZOVÉHO BETONU DO C30/37 (B37)</t>
  </si>
  <si>
    <t>Dřík opěrné zdi ze ŽB C 30/37 XA1-XD3+XF4 včetně hutnění a zarovnání horního povrchu. Pracovní spára bude vyplněna polystyrenem tl. 20mm, utěsnění pracovní spáry bude provedeno pryžovým pryžovým těsnícím profilem + úprava líce TPT. Nátěr pracovní spáry spojovacím můstkem. Pracovní spára základ-dřík bude natřena spojovacím můstkem  
(Kubatury vypočteny pomocí grafického programu AutoCad dle výkresu C.2.3.02)  
Bednění pro betonáž dříku včetně jeho odstranění a drenážního potahu (nebo odbedňovacího nátěru)  
= 2*(1,46*13+1,95*13+2,03*13+2,14*13+2,57*13+2,85*13+2,47*6,7+1,88*6,7)+0,84*1,12+0,91*1,80+0,96*2,29+0,97*2,37+0,98*2,51+1,03*3,03+1,05*3,21+0,99*2,63+0,93*2,02 = 416,80m2  
Polystyren tl. 20mm  
= 0,91*1,80+0,96*2,29+0,97*2,37+0,98*2,51+1,03*3,03+1,05*3,21+0,99*2,63 = 17,69m2  
Pryžový těsnící profil  
= 1,40+1,49+1,57+1,93+2,23+2,11+1,53 = 12,26m  
Trvale pružný těsnící tmel 20x50mm – šedý  
= 1,40+1,49+1,57+1,93+2,23+2,11+1,53 = 12,26m  
Spojovací můstek  
= 12,60*(0,51+0,56+0,57+0,58+0,64+0,65)+6,3*(0,60+0,54) = 51,41m2</t>
  </si>
  <si>
    <t>1,26*0,48*12,6+1,75*0,53*12,6+1,83*0,54*12,6+1,94*0,55*12,6+2,37*0,59*12,6+2,65*0,62*12,6+2,27*0,58*6,3+1,68*0,52*6,3=97,321 [A]</t>
  </si>
  <si>
    <t>327365</t>
  </si>
  <si>
    <t>VÝZTUŽ ZDÍ OPĚRNÝCH, ZÁRUBNÍCH, NÁBŘEŽNÍCH Z OCELI B500B</t>
  </si>
  <si>
    <t>Výztuž dříku, včetně výztuže pro kotvení říms z betonářské oceli B500B + provaření po obvodu + vázání drátem.   
(Hmotnosti vypočteny pomocí grafického programu AutoCad dle výkresu C.2.3.02)</t>
  </si>
  <si>
    <t>0,025*97,321*7,85=19,099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</si>
  <si>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</si>
  <si>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Sloupky pozinkované k oplocení výšky 2,00m, 10ks, kotvené do betonových patek z PB C25/30 XF3, včetně výkopu, hutnění a urovnání horního povrchu.  
(Hmotnosti vypočteny pomocí grafického programu AutoCad dle výkresu C.2.3.02)  
Betonové patky  
= 10*0,8*0,4*0,4 = 1,28m3</t>
  </si>
  <si>
    <t>10*4/1000=0,040 [A]</t>
  </si>
  <si>
    <t>- dodání a osazení předepsaného sloupku včetně PKO  
- betonová patka z předepsané třídy betonu  
- nutné zemní práce</t>
  </si>
  <si>
    <t>Podkladní vrstva pod základy opěrné zdi z prostého betonu C 12/15-X0  
(Kubatury vypočteny pomocí grafického programu AutoCad dle výkresu C.2.3.02)</t>
  </si>
  <si>
    <t>(13,8*2,9+13,2*2,9+13,2*3,5*4+6,9*3,5+6,9*2,9)*0,15=46,089 [A]</t>
  </si>
  <si>
    <t>Podkladní vrstva drenáže z prostého betonu C 12/15-X0 šířky 300mm  
(Kubatury vypočteny pomocí grafického programu AutoCad dle výkresu C.2.3.02)</t>
  </si>
  <si>
    <t>88,2*0,3=26,460 [A]</t>
  </si>
  <si>
    <t>711321</t>
  </si>
  <si>
    <t>IZOLACE PODZEM OBJ PROTI TLAK VODĚ ASFALT NÁTĚRY</t>
  </si>
  <si>
    <t>Izolace základu, dříku a římsy opěrné zdi asfaltovými nátěry, 1x Np + 2x Na,  
(Plochy vypočteny pomocí grafického programu AutoCad dle výkresu C.2.3.02)</t>
  </si>
  <si>
    <t>173,25+65,5+0,6+1,3+2*88,2*0,4+2*1,7*0,4+5*2,3*0,4+2*1,7*0,4+(0,65+0,6)*12,6*2+(1,05+0,7)*12,6*4+(1,05+0,7)*6,3+(0,65+0,6)*6,3+2*0,8*0,3+2*1*0,3=458,210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</si>
  <si>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</si>
  <si>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711332</t>
  </si>
  <si>
    <t>IZOLACE PODZEM OBJ PROTI VOL STÉK VODĚ ASFALT PÁSY</t>
  </si>
  <si>
    <t>Izolace pracovních spár modifikovanými asfaltovými pásy + podklad ošetřen penetračím nátěrem  
(Plochy vypočteny pomocí grafického programu AutoCad dle výkresu C.2.3.02)  
Penetračně adhezní nátěr  
= 88,2*(0,3+0,6)+12*0,6*0,6 = 83,7m2</t>
  </si>
  <si>
    <t>88,2*(0,2+0,4)+12*0,5*0,5=55,920 [A]</t>
  </si>
  <si>
    <t>767911</t>
  </si>
  <si>
    <t>OPLOCENÍ Z DRÁTĚNÉHO PLETIVA POZINKOVANÉHO STANDARDNÍHO</t>
  </si>
  <si>
    <t>Plot z pozinkovaného drátěného pletiva výšky 2,00m, včetně veškerého příslušenství, dodávky a montáže,  
sloupky a související práce viz pol.č. 33817A,  
(Plochy vypočteny zaměřením na stavbě a pomocí grafického programu AutoCad dle výkresu C.2.3.02)</t>
  </si>
  <si>
    <t>35*2=70,000 [A]</t>
  </si>
  <si>
    <t>- položka zahrnuje vedle vlastního pletiva i rámy, rošty, lišty, kování, podpěrné, závěsné, upevňovací prvky, spojovací a těsnící materiál, pomocný materiál, kompletní povrchovou úpravu.  
- nejsou zahrnuty sloupky, jejich základové konstrukce   
- součástí položky je  případně i ostnatý drát, uvažovaná plocha se pak vypočítává po horní hranu drátu.</t>
  </si>
  <si>
    <t>76796</t>
  </si>
  <si>
    <t>VRATA A VRÁTKA</t>
  </si>
  <si>
    <t>Branka výšky 2,00m, šířky 1,00m s výplní z pozinkovaného pletiva, včetně zámku a klíčů.  
(Plochy vypočteny na stavbě a pomocí grafického programu AutoCad dle výkresu C.2.3.02)</t>
  </si>
  <si>
    <t>2*1=2,000 [A]</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</si>
  <si>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</si>
  <si>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78381</t>
  </si>
  <si>
    <t>NÁTĚRY BETON KONSTR TYP S1 (OS-A)</t>
  </si>
  <si>
    <t>Nátěr říms čirým hydrofobním nátěrem – dvě vrstvy v množství 0,20 kg/m2 na jednu vrstvu,  
(Plochy vypočteny pomocí grafického programu AutoCad dle výkresu C.2.3.02)</t>
  </si>
  <si>
    <t>88,2*(0,15+0,8+0,3)=110,250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</si>
  <si>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</si>
  <si>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875332</t>
  </si>
  <si>
    <t>POTRUBÍ DREN Z TRUB PLAST DN DO 150MM DĚROVANÝCH</t>
  </si>
  <si>
    <t>Drenážní PE trouba DN=150mm perforovaná v horní polovině, vhodná do dynamicky namáhaných oblastí, včetně 12x T-kus pro napojení do vyústek, zavíčkování konců a napojení na kontrolní šachtu drenáže komunikace  
(Délky vypočteny pomocí grafického programu AutoCad dle výkresu C.2.3.02)</t>
  </si>
  <si>
    <t>91=91,000 [A]</t>
  </si>
  <si>
    <t>87626</t>
  </si>
  <si>
    <t>CHRÁNIČKY Z TRUB PLAST DN DO 80MM</t>
  </si>
  <si>
    <t>Kabelová chránička umístěná do římsy DN=75mm, včetně spojkování a napojení do kapes  
(Délky vypočtena pomocí grafického programu AutoCad dle výkresu C.2.3.02)</t>
  </si>
  <si>
    <t>89,00=89,000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</si>
  <si>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</si>
  <si>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9112B1</t>
  </si>
  <si>
    <t>ZÁBRADLÍ MOSTNÍ SE SVISLOU VÝPLNÍ - DODÁVKA A MONTÁŽ</t>
  </si>
  <si>
    <t>Ocelové zábradlí se svislou výplní opatřeno PKO, barva RAL dle požadavku investora, kotevní šrouby + drobný spojovací materiál z nerezové oceli třídy A4, kotveno do předvrtaných otvorů na chem. kotvu. Kotevní desky podlity plastmaltou.  
(Délky vypočteny pomocí grafického programu AutoCad dle výkresu C.2.3.02)  
Systém protikorozní ochrany ocelového zábradlí  
- Příprava povrchů - moření v kyselině Be  
- Podklad - ocel žárově zinkovaná ponorem tl. 85 µm  
- Příprava povrchu - jemné otryskání povrchu pro zdrsnění a odmaštění  
- 1x Základní nátěr epoxidový se zinkovým prachem a se zaručenou přilnavostí na kovové povlaky s nominální tloušťkou jedné vrstvy 80 µm  
- 2x Vrchní nátěr polyuretanový s nominální tloušťkou jedné vrstvy 80 µm. Odstín barvy RAL 5017.  
- Nátěrový systém má celkovou nominální tloušťku 240 µm  
= 87,1*(0,22+2*0,16)+(1,04*0,22+0,06)*42+(2*2+13*41)*0,71*0,01+2*0,92*0,16 = 63,27m2  
Hmotnost ocelového zábradlí  
= 87,1*(6,51+2*4,64)+(1,04*6,51+4,56)*42+(2*2+13*41)*0,71*2,37+2*0,92*4,64 = 2763kg › 31,73kg/m'  
Jádrové vrty průměru 14mm a délky 175mm  
= 42*4 = 168ks  
Chemické kotvy  
= 168*(3,14*0,007*0,007*0,175-3,14*0,006*0,006*0,165) = 0,01m3  
Nerez. kotevní šrouby průměru 12mm a délky 220mm + drobný spoj. Materiál z nerez. oceli  
= 42*4 = 168ks  
Epoxidová plastmalta  
= 42*0,02*0,25*0,25 = 0,06m3</t>
  </si>
  <si>
    <t>87,100=87,100 [A]</t>
  </si>
  <si>
    <t>položka zahrnuje:  
dodání zábradlí včetně předepsané povrchové úpravy  
kotvení sloupků, t.j. kotevní desky, šrouby z nerez oceli, vrty a zálivku, pokud zadávací dokumentace nestanoví jinak  
případné nivelační hmoty pod kotevní desky</t>
  </si>
  <si>
    <t>931326</t>
  </si>
  <si>
    <t>TĚSNĚNÍ DILATAČ SPAR ASF ZÁLIVKOU MODIFIK PRŮŘ DO 800MM2</t>
  </si>
  <si>
    <t>Úprava spár na obrusné vrstvě podél říms –  u spár budou předehřáty okolní plochy, provede se zalití modifikovanou asfaltovou zálivkou 40x20mm (dle ČSN EN 14188-1) s přelivem 60mm, provede se povápnění.  
(Délky vypočteny pomocí grafického programu AutoCad dle výkresu C.2.3.02)</t>
  </si>
  <si>
    <t>936501</t>
  </si>
  <si>
    <t>DROBNÉ DOPLŇK KONSTR KOVOVÉ NEREZ</t>
  </si>
  <si>
    <t>KG</t>
  </si>
  <si>
    <t>Nerezové vyústky s přivařenou přírubou osazené přímo do bednění, tř. oceli A4  
(Hmotnosti vypočteny pomocí grafického programu AutoCad dle výkresu C.2.3.02)</t>
  </si>
  <si>
    <t>(0,85*15+0,3*0,3*32)*12=187,560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</si>
  <si>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</si>
  <si>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Odstranění dřevěných pažin z fošen tl. min. 10cm, včetně odvozu a likvidace v režii zhotovitele  
(Kubatury vypočteny pomocí grafického programu AutoCad dle výkresu C.2.3.02)</t>
  </si>
  <si>
    <t>položka zahrnuje:  
- rozbourání konstrukce bez ohledu na použitou technologii  
- veškeré pomocné konstrukce (lešení a pod.)  
- veškerou manipulaci s vybouranou sutí a hmotami )  
- veškeré další práce plynoucí z technologického předpisu a z platných předpisů</t>
  </si>
  <si>
    <t>Odstranění ocelových válcovaných nosníků HEB 160 odpálením, včetně odvozu a likvidace v režii zhotovitele,  
(Hmotnosti vypočteny pomocí grafického programu AutoCad dle výkresu C.2.3.02)</t>
  </si>
  <si>
    <t>4*4*1,00*0,050=0,800 [A]</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</si>
  <si>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</si>
  <si>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966842</t>
  </si>
  <si>
    <t>ODSTRANĚNÍ OPLOCENÍ Z DRÁT PLETIVA</t>
  </si>
  <si>
    <t>Odstranění stávajícího oplocení z kovového pletiva a kovovoých sloupků s betonovýmí patkami, branky, včetně odvozu a likvidace v režii zhotovitele,  
(Délky vypočtena pomocí grafického programu AutoCad dle výkresu C.2.3.02)</t>
  </si>
  <si>
    <t>- položka zahrnuje veškerou manipulaci s vybouranou sutí a hmotami   
- položka zahrnuje veškeré další práce plynoucí z technologického předpisu a z platných předpisů ,  
- položka zahrnuje i odstranění sloupků z jiného materiálu, odstranění vrat a vrátek.</t>
  </si>
  <si>
    <t>SO 301</t>
  </si>
  <si>
    <t>DEŠŤOVÁ KANALIZACE (zde je 100%, z toho 78,74%=SÚS, 21,26%=OBEC)</t>
  </si>
  <si>
    <t>`131738` 
25,874*2,000=51,748 [A] 
`131838` 
11,089*2,000=22,178 [B] 
`132738` 
2097,307*2,000=4 194,614 [C] 
`132838` 
898,846*2,000=1 797,692 [D] 
celkem: A+B+C+D=6 066,232 [E]</t>
  </si>
  <si>
    <t>75=75,000 [A]</t>
  </si>
  <si>
    <t>zaměřeno na stavbě a acad, viz příloha č. 01 technická zpráva, 02-04 situace 1,2,3,; 05-08 podélný profil kanalizace D1,D2,D3,D4,;</t>
  </si>
  <si>
    <t>3,7*3,7*2,7=36,963 [A] 
A*0,70=25,874 [B]</t>
  </si>
  <si>
    <t>dalších 11 km dopravy na skládku , k pol.č. 131738</t>
  </si>
  <si>
    <t>25,874*11=284,614 [A]</t>
  </si>
  <si>
    <t>3,7*3,7*2,7=36,963 [A] 
A*0,30=11,089 [B]</t>
  </si>
  <si>
    <t>dalších 11 km dopravy na skládku , k pol.č. 131838</t>
  </si>
  <si>
    <t>11,089*11=121,979 [A]</t>
  </si>
  <si>
    <t>D1: 111,39*1,25*2=278,475 [A] 
D2: 202,04*1,45*2,4+201,13*1,55*2,34=1 432,598 [B] 
D3: 370,21*1,25*2,34+31,76*1,45*2,4=1 193,389 [C] 
D4: 29,94*1,25*2,45=91,691 [D] 
celkem: (A+B+C+D)*0,70=2 097,307 [E]</t>
  </si>
  <si>
    <t>dalších 11 km dopravy na skládku , k pol.č. 132738</t>
  </si>
  <si>
    <t>2097,307*11=23 070,377 [A]</t>
  </si>
  <si>
    <t>D1: 111,39*1,25*2=278,475 [A] 
D2: 202,04*1,45*2,4+201,13*1,55*2,34=1 432,598 [B] 
D3: 370,21*1,25*2,34+31,76*1,45*2,4=1 193,389 [C] 
D4: 29,94*1,25*2,45=91,691 [D] 
celkem: (A+B+C+D)*0,30=898,846 [E]</t>
  </si>
  <si>
    <t>dalších 11 km dopravy na skládku , k pol.č. 132838</t>
  </si>
  <si>
    <t>898,846*11=9 887,306 [A]</t>
  </si>
  <si>
    <t>`131738` 
25,874=25,874 [A] 
`131838` 
11,089=11,089 [B] 
`132738` 
2097,307=2 097,307 [C] 
`132838` 
898,846=898,846 [D] 
celkem: A+B+C+D=3 033,116 [E]</t>
  </si>
  <si>
    <t>štěrkodrtí 0/63  
zaměřeno na stavbě a acad, viz příloha č. 01 technická zpráva, 02-04 situace 1,2,3,; 05-08 podélný profil kanalizace D1,D2,D3,D4,;  10 uložení kanalizačního plastového potrubí,</t>
  </si>
  <si>
    <t>D1:278,475-18,48-73,92=186,075 [A] 
D2:1432,598-78,79-394,91=958,898 [B] 
D3:1193,389-67,05-272,2=854,139 [C] 
D4:91,691-4,95-19,8=66,941 [D] 
jáma:28,31=28,310 [E] 
součet: A+B+C+D+E=2 094,363 [F] 
zásyp recyklátem (pol. č. 17491): -566,321=- 566,321 [G] 
celkem: F+G=1 528,042 [H]</t>
  </si>
  <si>
    <t>17491</t>
  </si>
  <si>
    <t>ZÁSYP JAM A RÝH Z JINÝCH MATERIÁLŮ</t>
  </si>
  <si>
    <t>zásyp asfaltovým recyklátem z (SO 101 pol. č. 113133.1, 113133.2) a (SO 102 pol. č. 113133.1, 113133.2) a (SO 103 pol. č. 113333)  
zaměřeno na stavbě a acad, viz příloha č. 01 technická zpráva, 02-04 situace 1,2,3,; 05-08 podélný profil kanalizace D1,D2,D3,D4,;  10 uložení kanalizačního plastového potrubí</t>
  </si>
  <si>
    <t>263,451+1,853+272,913+2,812+25,292=566,321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</si>
  <si>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</si>
  <si>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obsyp potrubí štěrkopískem fr. 0/4 mm do výšky 30 cm nad vrcholem potrubí  
zaměřeno na stavbě a acad, viz příloha č. 01 technická zpráva, 02-04 situace 1,2,3,; 05-08 podélný profil kanalizace D1,D2,D3,D4,;  10 uložení kanalizačního plastového potrubí,</t>
  </si>
  <si>
    <t>D12: 111,39*1,25*0,6=83,543 [A] 
D2: 202,04*1,45*0,7+201,13*1,55*0,8=454,472 [B] 
D3: 370,21*1,25*0,6+31,76*1,45*0,7=309,894 [C] 
D4: 29,94*1,25*0,6=22,455 [D] 
celkem: A+B+C+D=870,364 [E]</t>
  </si>
  <si>
    <t>212626</t>
  </si>
  <si>
    <t>TRATIVODY KOMPL Z TRUB Z PLAST HM DN DO 100MM, RÝHA TŘ II</t>
  </si>
  <si>
    <t>drenáž ve dně rýh pro kanalizaci, obsyp štěrkopískem fr. 0/16 mm, provede se v případě zavodňování dna rýhy  
!pouze po odsouhlasení TDI!  
zaměřeno na stavbě a acad, viz příloha č. 01 technická zpráva, 02-04 situace 1,2,3,; 05-08 podélný profil kanalizace D1,D2,D3,D4,;  10 uložení kanalizačního plastového potrubí,</t>
  </si>
  <si>
    <t>D1: 112=112,000 [A] 
D2: 404=404,000 [B] 
D3: 402=402,000 [C] 
D4: 30=30,000 [D] 
celkem: A+B+C+D=948,000 [E]</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</si>
  <si>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</si>
  <si>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Desky podkladní pod potrubí DN 1000 z betonu C 12/15 - X0  
zaměřeno na stavbě a acad, viz příloha č. 01 technická zpráva, 02-04 situace 1,2,3,; 05-08 podélný profil kanalizace D1,D2,D3,D4,;</t>
  </si>
  <si>
    <t>2*0,204=0,408 [A]</t>
  </si>
  <si>
    <t>Lože pod potrubí z kameniva těženého 0 - 4 mm,  
zaměřeno na stavbě a acad, viz příloha č. 01 technická zpráva, 02-04 situace 1,2,3,; 05-08 podélný profil kanalizace D1,D2,D3,D4,;  10 uložení kanalizačního plastového potrubí,</t>
  </si>
  <si>
    <t>D1: 111,39*1,25*0,15=20,886 [A] 
D2: 202,04*1,45*0,15+201,13*1,55*0,15=90,706 [B] 
D3: 370,21*1,25*0,15+31,76*1,45*0,15=76,322 [C] 
D4: 29,94*1,25*0,15=5,614 [D] 
jáma: 3,7*3,7*0,15=2,054 [E] 
celkem: A+B+C+D+E=195,582 [F]</t>
  </si>
  <si>
    <t>899522</t>
  </si>
  <si>
    <t>OBETONOVÁNÍ POTRUBÍ Z PROSTÉHO BETONU  C12/15</t>
  </si>
  <si>
    <t>Sedlové lože pod potrubí DN 1000 z betonu C 12/15 - X0  
zaměřeno na stavbě a acad, viz příloha č. 01 technická zpráva, 02-04 situace 1,2,3,; 05-08 podélný profil kanalizace D1,D2,D3,D4,;</t>
  </si>
  <si>
    <t>2*1,3=2,600 [A]</t>
  </si>
  <si>
    <t>702111</t>
  </si>
  <si>
    <t>KABELOVÝ ŽLAB ZEMNÍ VČETNĚ KRYTU SVĚTLÉ ŠÍŘKY DO 120 MM</t>
  </si>
  <si>
    <t>Dodatečná ochrana kabelů tvárnicemi  
zaměřeno na stavbě a acad, viz příloha č. 01 technická zpráva, 02-04 situace 1,2,3,; 05-08 podélný profil kanalizace D1,D2,D3,D4,;</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</si>
  <si>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</si>
  <si>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709110</t>
  </si>
  <si>
    <t>PROVIZORNÍ ZAJIŠTĚNÍ KABELU VE VÝKOPU</t>
  </si>
  <si>
    <t>Dočasné zajištění kabelů - do počtu 3 kabelů  
4 úseky, délka 2,2+3,3+22,1+20,4=48 m  
zaměřeno na stavbě a acad, viz příloha č. 01 technická zpráva, 02-04 situace 1,2,3,; 05-08 podélný profil kanalizace D1,D2,D3,D4,;</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</si>
  <si>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</si>
  <si>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709120</t>
  </si>
  <si>
    <t>PROVIZORNÍ ZAJIŠTĚNÍ POTRUBÍ VE VÝKOPU</t>
  </si>
  <si>
    <t>Dočasné zajištění beton.a plast. potrubí do DN 200  
4 úseky, 5,2+3,6+2,6+2,4=13,800 m  
zaměřeno na stavbě a acad, viz příloha č. 01 technická zpráva, 02-04 situace 1,2,3,; 05-08 podélný profil kanalizace D1,D2,D3,D4,;</t>
  </si>
  <si>
    <t>Dočasné zajištění beton.a plast.potrubí DN 200-500  
2 úseky, Celkem: 1,1+2,4=3,500 m  
zaměřeno na stavbě a acad, viz příloha č. 01 technická zpráva, 02-04 situace 1,2,3,; 05-08 podélný profil kanalizace D1,D2,D3,D4,;</t>
  </si>
  <si>
    <t>82471</t>
  </si>
  <si>
    <t>POTRUBÍ Z TRUB ŽELEZOBETONOVÝCH DN  1000MM</t>
  </si>
  <si>
    <t>Montáž trub ŽB těs. pryžovými kroužky DN 1000,  
zaměřeno na stavbě a acad, viz příloha č. 01 technická zpráva, 02-04 situace 1,2,3,; 05-08 podélný profil kanalizace D1,D2,D3,D4,;</t>
  </si>
  <si>
    <t>87145</t>
  </si>
  <si>
    <t>POTRUBÍ Z TRUB PLASTOVÝCH TLAKOVÝCH HRDLOVÝCH DN  300MM</t>
  </si>
  <si>
    <t>Montáž trub z polypropylenu (PP), trouby oboustranně hladké třívrstvé, tuhost SN 12,  gumový kroužek, DN 300,  
zaměřeno na stavbě a acad, viz příloha č. 01 technická zpráva, 02-04 situace 1,2,3,; 05-08 podélný profil kanalizace D1,D2,D3,D4,;  10 uložení kanalizačního plastového potrubí,</t>
  </si>
  <si>
    <t>D1+D3+D4: 111,39+370,21+29,94=511,540 [A]</t>
  </si>
  <si>
    <t>87146</t>
  </si>
  <si>
    <t>POTRUBÍ Z TRUB PLAST TLAK HRDL DN  400MM</t>
  </si>
  <si>
    <t>Montáž trub z polypropylenu (PP), trouby oboustranně hladké třívrstvé, tuhost SN 12,  gumový kroužek, DN 400,  
zaměřeno na stavbě a acad, viz příloha č. 01 technická zpráva, 02-04 situace 1,2,3,; 05-08 podélný profil kanalizace D1,D2,D3,D4,;  10 uložení kanalizačního plastového potrubí,</t>
  </si>
  <si>
    <t>D2+D3: 202,04+31,76=233,800 [A]</t>
  </si>
  <si>
    <t>87457</t>
  </si>
  <si>
    <t>POTRUBÍ Z TRUB PLASTOVÝCH ODPADNÍCH DN  500MM</t>
  </si>
  <si>
    <t>Montáž trub z polypropylenu (PP), trouby oboustranně hladké třívrstvé, tuhost SN 12,  gumový kroužek, DN 500,  
zaměřeno na stavbě a acad, viz příloha č. 01 technická zpráva, 02-04 situace 1,2,3,; 05-08 podélný profil kanalizace D1,D2,D3,D4,;  10 uložení kanalizačního plastového potrubí,</t>
  </si>
  <si>
    <t>D2: 201,13=201,130 [A]</t>
  </si>
  <si>
    <t>894145</t>
  </si>
  <si>
    <t>ŠACHTY KANALIZAČNÍ Z BETON DÍLCŮ NA POTRUBÍ DN  300MM</t>
  </si>
  <si>
    <t>založené na podkladní beton C12/15 tl. 10 cm a podklad ze štěrkopísku fr. 0/32 mm tl. 10 cm, třída zatížení poklopu ve vozovce D 400, poklopy bez odvětrání,  
zaměřeno na stavbě a acad, viz příloha č. 01 technická zpráva, 02-04 situace 1,2,3,; 05-08 podélný profil kanalizace D1,D2,D3,D4,;  10 uložení kanalizačního plastového potrubí, 09 revizní šachta DN 1000, 11 výpis revizních šachet,</t>
  </si>
  <si>
    <t>D1+D3+D4: 5+11+1=17,000 [A]</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</si>
  <si>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</si>
  <si>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894146</t>
  </si>
  <si>
    <t>ŠACHTY KANALIZAČNÍ Z BETON DÍLCŮ NA POTRUBÍ DN  400MM</t>
  </si>
  <si>
    <t>D2+D3: 5+2=7,000 [A]</t>
  </si>
  <si>
    <t>894157</t>
  </si>
  <si>
    <t>ŠACHTY KANALIZAČNÍ Z BETON DÍLCŮ NA POTRUBÍ DN 500MM</t>
  </si>
  <si>
    <t>D2: 8=8,000 [A]</t>
  </si>
  <si>
    <t>894171</t>
  </si>
  <si>
    <t>ŠACHTY KANALIZAČ Z BETON DÍLCŮ NA POTRUBÍ DN 1000MM</t>
  </si>
  <si>
    <t>rekonstruovaná šachta 0.01 v napojení D1 a D2  
založené na podkladní beton C12/15 tl. 10 cm a podklad ze štěrkopísku fr. 0/32 mm tl. 10 cm, třída zatížení poklopu ve vozovce D 400, poklopy bez odvětrání,  
zaměřeno na stavbě a acad, viz příloha č. 01 technická zpráva, 02-04 situace 1,2,3,; 05-08 podélný profil kanalizace D1,D2,D3,D4,;  10 uložení kanalizačního plastového potrubí, 09 revizní šachta DN 1000, 11 výpis revizních šachet,</t>
  </si>
  <si>
    <t>89949</t>
  </si>
  <si>
    <t>VÝŘEZ, VÝSEK, ÚTES NA POTRUBÍ DN PŘES 800MM</t>
  </si>
  <si>
    <t>Přeseknutí železobetonové trouby DN 1000 mm  
zaměřeno na stavbě a acad, viz příloha č. 01 technická zpráva, 02-04 situace 1,2,3,; 05-08 podélný profil kanalizace D1,D2,D3,D4,;</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</si>
  <si>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</si>
  <si>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899652</t>
  </si>
  <si>
    <t>ZKOUŠKA VODOTĚSNOSTI POTRUBÍ DN DO 300MM</t>
  </si>
  <si>
    <t>k pol.č. 87145</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</si>
  <si>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</si>
  <si>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899662</t>
  </si>
  <si>
    <t>ZKOUŠKA VODOTĚSNOSTI POTRUBÍ DN DO 400MM</t>
  </si>
  <si>
    <t>k pol.č. 87146</t>
  </si>
  <si>
    <t>899672</t>
  </si>
  <si>
    <t>ZKOUŠKA VODOTĚSNOSTI POTRUBÍ DN DO 600MM</t>
  </si>
  <si>
    <t>k pol.č. 87457</t>
  </si>
  <si>
    <t>89980</t>
  </si>
  <si>
    <t>TELEVIZNÍ PROHLÍDKA POTRUBÍ</t>
  </si>
  <si>
    <t>k pol.č. 87145, 87146, 87457</t>
  </si>
  <si>
    <t>D1+D3+D4: 111,39+370,21+29,94=511,540 [A] 
D2+D3: 202,04+31,76=233,800 [B] 
D2: 201,13=201,130 [C] 
celkem: A+B+C=946,470 [D]</t>
  </si>
  <si>
    <t>položka zahrnuje prohlídku potrubí televizní kamerou, záznam prohlídky na nosičích DVD a vyhotovení závěrečného písemného protokolu</t>
  </si>
  <si>
    <t>SO 303</t>
  </si>
  <si>
    <t>PŘELOŽKA SPLAŠKOVÉ KANALIZACE</t>
  </si>
  <si>
    <t>`132738` 
357,498*2,000=714,996 [A] 
`132838` 
153,214*2,000=306,428 [B] 
celkem: A+B=1 021,424 [C]</t>
  </si>
  <si>
    <t>zaměřeno na stavbě a acad, viz příloha č. 01 technická zpráva, 02 situace, 03 podélný prifil stoka S1, 05 uložení kameninového potrubí,</t>
  </si>
  <si>
    <t>130,45*1,45*2,7=510,712 [A] 
A*0,70=357,498 [B]</t>
  </si>
  <si>
    <t>357,498*11=3 932,478 [A]</t>
  </si>
  <si>
    <t>130,45*1,45*2,7=510,712 [A] 
A*0,30=153,214 [B]</t>
  </si>
  <si>
    <t>dalších 11 km dopravy na skládku k pol.č. 132838</t>
  </si>
  <si>
    <t>153,214*11=1 685,354 [A]</t>
  </si>
  <si>
    <t>`132738` 
357,498=357,498 [A] 
`132838` 
153,214=153,214 [B] 
celkem: A+B=510,712 [C]</t>
  </si>
  <si>
    <t>štěrkodrť 0/63  
zaměřeno na stavbě a acad, viz příloha č. 01 technická zpráva, 02 situace, 03 podélný prifil stoka S1, 05 uložení kameninového potrubí,</t>
  </si>
  <si>
    <t>396,018=396,018 [A]</t>
  </si>
  <si>
    <t>drenáž ve dně rýh pro kanalizaci, obsyp štěrkopískem fr. 0/16 mm, provede se v případě zavodňování dna rýhy  
!pouze po odsouhlasení TDI!  
zaměřeno na stavbě a acad, viz příloha č. 01 technická zpráva, 02 situace, 03 podélný prifil stoka S1, 05 uložení kameninového potrubí,</t>
  </si>
  <si>
    <t>130,45=130,450 [A]</t>
  </si>
  <si>
    <t>Desky podkladní pod potrubí kameninové z betonu C 12/15 - X0,  
zaměřeno na stavbě a acad, viz příloha č. 01 technická zpráva, 02 situace, 03 podélný prifil stoka S1, 05 uložení kameninového potrubí,</t>
  </si>
  <si>
    <t>130,45*0,116=15,132 [A]</t>
  </si>
  <si>
    <t>Lože pod potrubí z kameniva těženého 0 - 4 mm,  
zaměřeno na stavbě a acad, viz příloha č. 01 technická zpráva, 02 situace, 03 podélný prifil stoka S1, 05 uložení kameninového potrubí,</t>
  </si>
  <si>
    <t>130,45*0,145=18,915 [A]</t>
  </si>
  <si>
    <t>45169</t>
  </si>
  <si>
    <t>PODKL A VÝPLŇ VRSTVY ZE STABILIZOVANÉHO POPÍLKU</t>
  </si>
  <si>
    <t>cementopopílková suspenze KOPOS III pevnost v tl. 2,0 Mpa - výplň staré kanalizace  
zaměřeno na stavbě a acad, viz příloha č. 01 technická zpráva, 02 situace,</t>
  </si>
  <si>
    <t>9,26=9,260 [A]</t>
  </si>
  <si>
    <t>Položka zahrnuje dodávku stabilizovaného popílku a jeho uložení se zhutněním, včetně mimostaveništní a vnitrostaveništní dopravy (rovněž přesuny)</t>
  </si>
  <si>
    <t>452112</t>
  </si>
  <si>
    <t>PODKLAD KONSTR Z DÍLCŮ BETON DO C12/15</t>
  </si>
  <si>
    <t>Podkladní pražce z betonu C -/7,5 do 25000 mm2 pod potrubí kameninové,  
zaměřeno na stavbě a acad, viz příloha č. 01 technická zpráva, 02 situace, 03 podélný prifil stoka S1, 05 uložení kameninového potrubí,</t>
  </si>
  <si>
    <t>131*0,10*0,25*0,50=1,638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</si>
  <si>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zkoušení a měření dílců a pod.).</t>
  </si>
  <si>
    <t>Dodatečná ochrana kabelů tvárnicemi  
zaměřeno na stavbě a acad, viz příloha č. 01 technická zpráva, 02 situace, 03 podélný prifil stoka S1,</t>
  </si>
  <si>
    <t>16,50=16,500 [A]</t>
  </si>
  <si>
    <t>Dočasné zajištění kabelů - do počtu 3 kabelů  
11 kusů *1,50 m, celková délka =16,500 m  
zaměřeno na stavbě a acad, viz příloha č. 01 technická zpráva, 02 situace, 03 podélný prifil stoka S1,</t>
  </si>
  <si>
    <t>11=11,000 [A]</t>
  </si>
  <si>
    <t>Dočasné zajištění beton.a plast. potrubí do DN 200  
2kusy v délce 3,00+3,00=6,00 m  
zaměřeno na stavbě a acad, viz příloha č. 01 technická zpráva, 02 situace, 03 podélný prifil stoka S1,</t>
  </si>
  <si>
    <t>Dočasné zajištění beton.a plast.potrubí DN 200-500  
1 kus v délce 6,00 m  
zaměřeno na stavbě a acad, viz příloha č. 01 technická zpráva, 02 situace, 03 podélný prifil stoka S1,</t>
  </si>
  <si>
    <t>83445</t>
  </si>
  <si>
    <t>POTRUBÍ Z TRUB KAMENINOVÝCH DN 300MM</t>
  </si>
  <si>
    <t>nové šachty S1.01-S1.06 založené na podkladní beton C12/15 tl. 10 cm a podklad ze štěrkopísku fr. 0/32 mm tl. 10 cm, třída zatížení poklopu ve vozovce D 400, poklopy bez odvětrání,  
zaměřeno na stavbě a acad, viz příloha č. 01 technická zpráva, 02 situace, 03 podélný prifil stoka S1, 04 revizní šachta DN 1000, 06 výpis revizních šachet</t>
  </si>
  <si>
    <t>rekonstrukce stávající revizní šachty do které bude napojena přeložka kanalizace kameninové DN 300 mm,  
zaměřeno na stavbě, viz příloha č. 01 technická zpráva</t>
  </si>
  <si>
    <t>896145</t>
  </si>
  <si>
    <t>SPADIŠTĚ KANALIZAČ Z BETON DÍLCŮ NA POTRUBÍ DN 300MM</t>
  </si>
  <si>
    <t>spádišťová šachta S1.07 založená na podkladní beton C12/15 tl. 10 cm a podklad ze štěrkopísku fr. 0/32 mm tl. 10 cm,   
třída zatížení poklopu ve vozovce D 400, poklopy bez odvětrání,  
zaměřeno na stavbě a acad, viz příloha č. 01 technická zpráva, 02 situace, 03 podélný prifil stoka S1, 06 výpis revizních šachet</t>
  </si>
  <si>
    <t>položka zahrnuje:  
- poklopy s rámem, mříže s rámem, stupadla, žebříky, stropy z bet. dílců a pod.  
- předepsané betonové skruže šachty a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</si>
  <si>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899309</t>
  </si>
  <si>
    <t>DOPLŇKY NA POTRUBÍ - VÝSTRAŽNÁ FÓLIE</t>
  </si>
  <si>
    <t>Fólie výstražná z PVC šířka 30 cm, k pol.č. 702111 (červená),  83445 (šedá),</t>
  </si>
  <si>
    <t>16,500+130,450=146,950 [A]</t>
  </si>
  <si>
    <t>- Položka zahrnuje veškerý materiál, výrobky a polotovary, včetně mimostaveništní a vnitrostaveništní dopravy (rovněž přesuny), včetně naložení a složení,případně s uložením.</t>
  </si>
  <si>
    <t>89945</t>
  </si>
  <si>
    <t>VÝŘEZ, VÝSEK, ÚTES NA POTRUBÍ DN 300MM</t>
  </si>
  <si>
    <t>Montáž kameninových útesů s hrdlem na potrubí DN 300  
zaměřeno na stavbě a acad, viz příloha č. 01 technická zpráva, 02 situace,</t>
  </si>
  <si>
    <t>VÝŘEZ, VÝSEK, ÚTES NA POTRUBÍ DN  300MM</t>
  </si>
  <si>
    <t>Výsek a montáž kameninové odbočky na potrubí DN 300,  
zaměřeno na stavbě a acad, viz příloha č. 01 technická zpráva, 02 situace,</t>
  </si>
  <si>
    <t>OBETONOVÁNÍ POTRUBÍ Z PROSTÉHO BETONU C12/15</t>
  </si>
  <si>
    <t>obetonování z C12/15 - X0 kameninového potrubí DN 300 mm,  
zaměřeno na stavbě a acad, viz příloha č. 01 technická zpráva, 02 situace, 03 podélný prifil stoka S1, 05 uložení kameninového potrubí,</t>
  </si>
  <si>
    <t>130,45*0,439=57,268 [A]</t>
  </si>
  <si>
    <t>ZKOUŠKA VODOTĚSNOSTI POTRUBÍ DN  300MM</t>
  </si>
  <si>
    <t>k pol.č. 83445</t>
  </si>
  <si>
    <t>899901</t>
  </si>
  <si>
    <t>PŘEPOJENÍ PŘÍPOJEK</t>
  </si>
  <si>
    <t>přepojení kanalizační přípojky DN 150 mm mezi šachtou S1.01 a S1.02 a ve staničení přeložky km 0,11713  
zaměřeno na stavbě a acad, viz příloha č. 02 situace, 03 podélný prifil stoka S1,</t>
  </si>
  <si>
    <t>položka zahrnuje řez na potrubí, dodání a osazení příslušných tvarovek a armatur</t>
  </si>
  <si>
    <t>propojení přeložky kanalizace DN 300 mm do stávající rekonstruované šachty a na stávající kanalizaci,  
zaměřeno na stavbě a acad, viz příloha č. 01 technická zpráva, 02 situace, 03 podélný prifil stoka S1,</t>
  </si>
  <si>
    <t>SO 351</t>
  </si>
  <si>
    <t>OCHRANA A PŘELOŽKY VODOVODŮ</t>
  </si>
  <si>
    <t>`132738` 
286,178*2,00=572,356 [A] 
`132838` 
122,648*2,00=245,296 [B] 
celkem: A+B=817,652 [C]</t>
  </si>
  <si>
    <t>Sejmutí ornice a uložení na deponii pro zpětné využití  
zaměřeno na stavbě a acad, viz přílohy č. 01 technická zpráva, 02 situace,</t>
  </si>
  <si>
    <t>V1: 72*1,5*0,2=21,600 [A] 
V2: 8*1,5*0,2=2,400 [B] 
V3: 15*1,5*0,2=4,500 [C] 
V4: 79*1,5*0,2=23,700 [D] 
celkem: A+B+C+D=52,200 [E]</t>
  </si>
  <si>
    <t>Položka zahrnuje:  
- sejmutí ornice bez ohledu na tloušťku vrstvy  
-  její vodorovnou dopravu  
Položka nezahrnuje:  
- uložení na trvalou skládku</t>
  </si>
  <si>
    <t>zaměřeno na stavbě a acad, viz přílohy č. 01 technická zpráva, 02 situace, 03-06 podélný profil - řad V1-V4, 10 uložení vodovodního PE potrubí,   
11 uložení vodovodního TLT potrubí,</t>
  </si>
  <si>
    <t>V1: 71,80*1,1*1,75=138,215 [A] 
V2: 7,30*1,1*1,7=13,651 [B] 
V3: 56,17*1,1*1,7=105,038 [C] 
V4: 78,92*1,1*1,75=151,921 [D] 
celkem: (A+B+C+D)*0,70=286,178 [E]</t>
  </si>
  <si>
    <t>286,191*11=3 148,101 [A]</t>
  </si>
  <si>
    <t>V1: 71,80*1,1*1,75=138,215 [A] 
V2: 7,30*1,1*1,7=13,651 [B] 
V3: 56,17*1,1*1,7=105,038 [C] 
V4: 78,92*1,1*1,75=151,921 [D] 
celkem: (A+B+C+D)*0,30=122,648 [E]</t>
  </si>
  <si>
    <t>122,653*11=1 349,183 [A]</t>
  </si>
  <si>
    <t>`132738` 
286,178=286,178 [A] 
`132838` 
122,648=122,648 [B] 
celkem: A+B=408,826 [C]</t>
  </si>
  <si>
    <t>štěrkodrtí 0/63,  
zaměřeno na stavbě a acad, viz přílohy č. 01 technická zpráva, 02 situace, 03-06 podélný profil - řad V1-V4, 10 uložení vodovodního PE potrubí,   
11 uložení vodovodního TLT potrubí,</t>
  </si>
  <si>
    <t>408,844-1,460-0,467-23,562-106,029-2,50=274,826 [A]</t>
  </si>
  <si>
    <t>obsyp potrubí štěrkopískem fr. 0/4 mm do výšky min. 30 cm nad vrcholem potrubí,  
zaměřeno na stavbě a acad, viz přílohy č. 01 technická zpráva, 02 situace, 03-06 podélný profil - řad V1-V4, 10 uložení vodovodního PE potrubí,   
11 uložení vodovodního TLT potrubí,</t>
  </si>
  <si>
    <t>214,20*1,1*0,45=106,029 [A]</t>
  </si>
  <si>
    <t>k pol.č. 18233</t>
  </si>
  <si>
    <t>261,00=261,000 [A]</t>
  </si>
  <si>
    <t>18233</t>
  </si>
  <si>
    <t>ROZPROSTŘENÍ ORNICE V ROVINĚ V TL DO 0,20M</t>
  </si>
  <si>
    <t>zpětné rozprostření ornice v rovině, použije se zemina z pol. č. 121101  
zaměřeno na stavbě a acad, viz přílohy č. 01 technická zpráva, 02 situace,</t>
  </si>
  <si>
    <t>V1: 72*1,5=108,000 [A] 
V2: 8*1,5=12,000 [B] 
V3: 15*1,5=22,500 [C] 
V4: 79*1,5=118,500 [D] 
celkem: A+B+C+D=261,000 [E]</t>
  </si>
  <si>
    <t>položka zahrnuje:  
nutné přemístění ornice z dočasných skládek vzdálených do 50m  
rozprostření ornice v předepsané tloušťce v rovině a ve svahu do 1:5</t>
  </si>
  <si>
    <t>272366</t>
  </si>
  <si>
    <t>VÝZTUŽ ZÁKLADŮ Z KARI SÍTÍ</t>
  </si>
  <si>
    <t>pro opěrné betonové bloky, k pol.č. 89916.2</t>
  </si>
  <si>
    <t>1,5*5,4/1000=0,008 [A]</t>
  </si>
  <si>
    <t>Lože pod potrubí z kameniva těženého 0 - 4 mm,  
zaměřeno na stavbě a acad, viz přílohy č. 01 technická zpráva, 02 situace, 03-06 podélný profil - řad V1-V4, 10 uložení vodovodního PE potrubí,   
11 uložení vodovodního TLT potrubí,</t>
  </si>
  <si>
    <t>V1: 71,80*1,1*0,1=7,898 [A] 
V2: 7,30*1,1*0,1=0,803 [B] 
V3: 56,17*1,1*0,1=6,179 [C] 
V4: 78,92*1,1*0,1=8,681 [D] 
celkem: A+B+C+D=23,561 [E]</t>
  </si>
  <si>
    <t>701004</t>
  </si>
  <si>
    <t>VYHLEDÁVACÍ MARKER ZEMNÍ</t>
  </si>
  <si>
    <t>osazení na koncích chrániček a v lomových bodech plastového potrubí,  
zaměřeno na stavbě a acad, viz přílohy č. 01 technická zpráva, 02 situace, 03-06 podélný profil - řad V1-V4, 07 kladečské schéma, 09 chránička,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</si>
  <si>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</si>
  <si>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Dodatečná ochrana kabelů tvárnicemi,  
zaměřeno na stavbě a acad, viz přílohy č. 01 technická zpráva, 02 situace, 12 detail křížení kabelů,</t>
  </si>
  <si>
    <t>12,00=12,000 [A]</t>
  </si>
  <si>
    <t>Dočasné zajištění kabelů - do počtu 3 kabelů  
12 kusů *1,00 m, celková délka =12,00 m  
zaměřeno na stavbě a acad, viz přílohy č. 01 technická zpráva, 02 situace, 12 detail křížení kabelů</t>
  </si>
  <si>
    <t>Dočasné zajištění beton.a plast. potrubí do DN 200  
5kusů v délce á 1,00=5,00 m  
zaměřeno na stavbě a acad, viz přílohy č. 01 technická zpráva, 02 situace, 03-06 podélný profil - řad V1-V4,</t>
  </si>
  <si>
    <t>1+1+1+1+1=5,000 [A]</t>
  </si>
  <si>
    <t>Dočasné zajištění beton.a plast.potrubí DN 200-500  
9 kusů v celkové délce 16,50 m  
zaměřeno na stavbě a acad, viz přílohy č. 01 technická zpráva, 02 situace, 03-06 podélný profil - řad V1-V4,</t>
  </si>
  <si>
    <t>85127</t>
  </si>
  <si>
    <t>POTRUBÍ Z TRUB LITINOVÝCH TLAKOVÝCH HRDLOVÝCH DN DO 100MM</t>
  </si>
  <si>
    <t>Montáž a dodávka potrubí litinového, jištěný spoj BLS, DN 100, TLT potrubí s těžkou protikorozní ochranou, vnitřní cementová výstelka, zámkové spoje,  
vodovodní potrubí - řad V1, V2,  
zaměřeno na stavbě a acad, viz přílohy č. 01 technická zpráva, 02 situace, 03-06 podélný profil - řad V1-V4,    
11 uložení vodovodního TLT potrubí,</t>
  </si>
  <si>
    <t>71,80+7,30=79,100 [A]</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</si>
  <si>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</si>
  <si>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87333</t>
  </si>
  <si>
    <t>POTRUBÍ Z TRUB PLASTOVÝCH TLAKOVÝCH SVAŘOVANÝCH DN DO 150MM</t>
  </si>
  <si>
    <t>plastové potrubí s ochrannou vrstvou PE100  110x10,0 SDR 11, pro vodovodní řad V3, V4,   
zaměřeno na stavbě a acad, viz přílohy č. 01 technická zpráva, 02 situace, 03-06 podélný profil - řad V1-V4, 10 uložení vodovodního PE potrubí,</t>
  </si>
  <si>
    <t>56,17+78,92=135,090 [A]</t>
  </si>
  <si>
    <t>87644</t>
  </si>
  <si>
    <t>CHRÁNIČKY Z TRUB PLASTOVÝCH DN DO 250MM</t>
  </si>
  <si>
    <t>chráničky plastové HDPE, DN 225 mm na řadu V3  
zaměřeno na stavbě a acad, viz přílohy č. 01 technická zpráva, 02 situace, 05 podélný profil - řad V3, 09 chránička,</t>
  </si>
  <si>
    <t>11,30+10,20=21,500 [A]</t>
  </si>
  <si>
    <t>87833</t>
  </si>
  <si>
    <t>NASUNUTÍ PLAST TRUB DN DO 150MM DO CHRÁNIČKY</t>
  </si>
  <si>
    <t>nasunutí vodovodní potrubí vnější DN 110 do chráničky DN 225 mm, osazení na kluzných objímkách v koncích chrániček zdvojených, včetně koncových   
manžet,  
zaměřeno na stavbě a acad, viz přílohy č. 01 technická zpráva, 02 situace, 05 podélný profil - řad V3, 09 chránička,</t>
  </si>
  <si>
    <t>položka zahrnuje:  
pojízdná sedla (objímky)  
předepsané utěsnění konců chráničky  
nezahrnuje dodávku potrubí</t>
  </si>
  <si>
    <t>891126</t>
  </si>
  <si>
    <t>ŠOUPÁTKA DN  80MM</t>
  </si>
  <si>
    <t>Montáž a dodávka vodovodních šoupátek ve výkopu DN 80, přírubové,  
zaměřeno na stavbě a acad, viz přílohy č. 01 technická zpráva, 02 situace, 07 kladečské schéma</t>
  </si>
  <si>
    <t>- Položka zahrnuje kompletní montáž dle technologického předpisu, dodávku armatury, veškerou mimostaveništní a vnitrostaveništní dopravu.</t>
  </si>
  <si>
    <t>891127</t>
  </si>
  <si>
    <t>ŠOUPÁTKA DN 100MM</t>
  </si>
  <si>
    <t>Montáž a dodávka vodovodních šoupátek ve výkopu DN 100, přírubové,  
zaměřeno na stavbě a acad, viz přílohy č. 01 technická zpráva, 02 situace, 07 kladečské schéma</t>
  </si>
  <si>
    <t>891426</t>
  </si>
  <si>
    <t>HYDRANTY PODZEMNÍ DN 80MM</t>
  </si>
  <si>
    <t>Montáž a dodávka hydrantů podzemních DN 80 - Hydrant podzemní PN 16 DN 80 krycí hloubka 1500,  
zaměřeno na stavbě a acad, viz přílohy č. 01 technická zpráva, 02 situace, 07 kladečské schéma</t>
  </si>
  <si>
    <t>891926</t>
  </si>
  <si>
    <t>ZEMNÍ SOUPRAVY DN  80MM S POKLOPEM</t>
  </si>
  <si>
    <t>k pol.č. 891126</t>
  </si>
  <si>
    <t>891927</t>
  </si>
  <si>
    <t>ZEMNÍ SOUPRAVY DN  100MM S POKLOPEM</t>
  </si>
  <si>
    <t>k pol.č. 891127</t>
  </si>
  <si>
    <t>89913</t>
  </si>
  <si>
    <t>KRYCÍ HRNCE SAMOSTATNÉ</t>
  </si>
  <si>
    <t>hydrantový poklop, k pol.č. 891426</t>
  </si>
  <si>
    <t>Položka zahrnuje dodávku a osazení předepsané hrnce mříže včetně rámu</t>
  </si>
  <si>
    <t>89916</t>
  </si>
  <si>
    <t>BETONOVÉ DOPLŇKY TRUB VEDENÍ</t>
  </si>
  <si>
    <t>Bloky opěrné pro vodovodní potrubí z betonu C 20/25 XC2  
zaměřeno na stavbě a acad, viz přílohy č. 01 technická zpráva, 02 situace, 07 kladečské schéma, 08 opěrné betonové bloky,</t>
  </si>
  <si>
    <t>3*0,018+0,022+5*0,035+2*0,060+2*0,12=0,611 [A] 
5*0,093=0,465 [B] 
4*0,096=0,384 [C] 
celkem: A+B+C=1,460 [D]</t>
  </si>
  <si>
    <t>Bloky opěrné pro vodovodní potrubí z železobetonu  - beton C 20/25 XC2, výztuž viz pol.č. 272366  
zaměřeno na stavbě a acad, viz přílohy č. 01 technická zpráva, 02 situace, 07 kladečské schéma, 08 opěrné betonové bloky,</t>
  </si>
  <si>
    <t>3*0,159=0,477 [A]</t>
  </si>
  <si>
    <t>899308</t>
  </si>
  <si>
    <t>DOPLŇKY NA POTRUBÍ - SIGNALIZAČ VODIČ</t>
  </si>
  <si>
    <t>Vodič signalizační CYY 6 mm2, s propojením na poklopy,  
zaměřeno na stavbě a acad, viz přílohy č. 01 technická zpráva, 02 situace, 07 kladečské schéma, 13 detail napojení vodiče,</t>
  </si>
  <si>
    <t>154+80=234,000 [A]</t>
  </si>
  <si>
    <t>- Položka zahrnuje veškerý materiál, výrobky a polotovary, včetně mimostaveništní a vnitrostaveništní dopravy (rovněž přesuny), včetně naložení a složení,případně s uložením.   
- položka signalizační vodič zahrnuje i kontrolní vývody.</t>
  </si>
  <si>
    <t>Fólie výstražná pro vodu š. 300 mm, modrá, nápis POZOR VODOVOD  
fólie výstražná červená nad kabel = 12 m, viz pol.č. 702111,  
zaměřeno na stavbě a acad, viz přílohy č. 01 technická zpráva, 02 situace, 07 kladečské schéma,</t>
  </si>
  <si>
    <t>V1: 71,80=71,800 [A] 
V2: 7,30=7,300 [B] 
V3: 56,17=56,170 [C] 
V4: 78,92=78,920 [D] 
nad kabel:12=12,000 [E] 
celkem: A+B+C+D+E=226,190 [F]</t>
  </si>
  <si>
    <t>899621</t>
  </si>
  <si>
    <t>TLAKOVÉ ZKOUŠKY POTRUBÍ DN DO 100MM</t>
  </si>
  <si>
    <t>k pol.č. 85127, 87333</t>
  </si>
  <si>
    <t>71,80+7,30+56,17+78,92=214,190 [A]</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</si>
  <si>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</si>
  <si>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89972</t>
  </si>
  <si>
    <t>PROPLACH A DEZINFEKCE VODOVODNÍHO POTRUBÍ DN  100MM</t>
  </si>
  <si>
    <t>- napuštění a vypuštění vody, dodání vody a dezinfekčního prostředku, bakteriologický rozbor vody.</t>
  </si>
  <si>
    <t>napojení konců přeložek na stávající vodovodní řady  
přepojení vodovodních přípojek  
zaměřeno na stavbě a acad, viz přílohy č. 01 technická zpráva, 02 situace,</t>
  </si>
  <si>
    <t>4*2=8,000 [A] 
4=4,000 [B] 
celkem: A+B=12,000 [C]</t>
  </si>
  <si>
    <t>93658</t>
  </si>
  <si>
    <t>OCHRANNÉ TYČOVÉ ZNAKY - ORIENTAČNÍ SLOUPKY</t>
  </si>
  <si>
    <t>dodávka a montáž - sloupek orientační,  1800 mm pozinkovaný, včetně tabulky s údaji,  
viz přílohy č. 01 technická zpráva, 07 kladečské schéma, 14 orientační sloupek,</t>
  </si>
  <si>
    <t>- Položka zahrnuje veškerý materiál, patku, výrobky a polotovary, včetně mimostaveništní a vnitrostaveništní dopravy (rovněž přesuny), včetně naložení a složení,případně s uložením.</t>
  </si>
  <si>
    <t>969133</t>
  </si>
  <si>
    <t>VYBOURÁNÍ POTRUBÍ DN DO 150MM VODOVODNÍCH</t>
  </si>
  <si>
    <t>zrušení a vybourání včetně odvozu a likvidace vybouraného materiálu v režii zhotovitele  
zaměřeno na stavbě</t>
  </si>
  <si>
    <t>67,00+6,50+43,30+76,00=192,800 [A]</t>
  </si>
  <si>
    <t>SO 431.1</t>
  </si>
  <si>
    <t>Panel ELP</t>
  </si>
  <si>
    <t>`131738` 
2,20*2,00=4,400 [A] 
`132738` 
15,00*2,00=30,000 [B] 
celkem: A+B=34,400 [C]</t>
  </si>
  <si>
    <t>2,20=2,200 [A]</t>
  </si>
  <si>
    <t>dalších 11 km dopravy na skládku k pol.č. 131738</t>
  </si>
  <si>
    <t>2,20*11=24,200 [A]</t>
  </si>
  <si>
    <t>15,00=15,000 [A]</t>
  </si>
  <si>
    <t>15*11=165,000 [A]</t>
  </si>
  <si>
    <t>`131738` 
2,20=2,200 [A] 
`132738` 
15,00=15,000 [B] 
celkem: A+B=17,200 [C]</t>
  </si>
  <si>
    <t>štěrkodrť 0/63</t>
  </si>
  <si>
    <t>9,80+1,20=11,000 [A]</t>
  </si>
  <si>
    <t>beton C25/30</t>
  </si>
  <si>
    <t>1,00=1,000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</si>
  <si>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</si>
  <si>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podsypy a obsypy, štěrkopísek fr. 0/4 mm</t>
  </si>
  <si>
    <t>5,20=5,200 [A]</t>
  </si>
  <si>
    <t>702211</t>
  </si>
  <si>
    <t>KABELOVÁ CHRÁNIČKA ZEMNÍ DN DO 100 MM</t>
  </si>
  <si>
    <t>ochranná trubka DN 63 mm</t>
  </si>
  <si>
    <t>47,00=47,000 [A]</t>
  </si>
  <si>
    <t>1. Položka obsahuje:  
 – přípravu podkladu pro osazení  
2. Položka neobsahuje:  
 X  
3. Způsob měření:  
Měří se metr délkový.</t>
  </si>
  <si>
    <t>702212</t>
  </si>
  <si>
    <t>KABELOVÁ CHRÁNIČKA ZEMNÍ DN PŘES 100 DO 200 MM</t>
  </si>
  <si>
    <t>ochranná trubka DN 160 mm</t>
  </si>
  <si>
    <t>702312</t>
  </si>
  <si>
    <t>ZAKRYTÍ KABELŮ VÝSTRAŽNOU FÓLIÍ ŠÍŘKY PŘES 20 DO 40 CM</t>
  </si>
  <si>
    <t>44,00=44,000 [A]</t>
  </si>
  <si>
    <t>709210</t>
  </si>
  <si>
    <t>KŘIŽOVATKA KABELOVÝCH VEDENÍ SE STÁVAJÍCÍ INŽENÝRSKOU SÍTÍ (KABELEM, POTRUBÍM APOD.)</t>
  </si>
  <si>
    <t>1. Položka obsahuje:  
 – úprava dna výkopu  
 – položení betonového žlabu / chráničky včetně zakrytí  
 – pomocné mechanismy  
2. Položka neobsahuje:  
 X  
3. Způsob měření:  
Udává se počet kusů kompletní konstrukce nebo práce.</t>
  </si>
  <si>
    <t>741811</t>
  </si>
  <si>
    <t>UZEMŇOVACÍ VODIČ NA POVRCHU FEZN DO 120 MM2</t>
  </si>
  <si>
    <t>0,50=0,500 [A]</t>
  </si>
  <si>
    <t>1. Položka obsahuje:  
 – uchycení vodiče na povrch vč. podpěr, konzol, svorek a pod.  
 – měření, dělení, spojování  
 – nátěr  
2. Položka neobsahuje:  
 X  
3. Způsob měření:  
Měří se metr délkový.</t>
  </si>
  <si>
    <t>741911</t>
  </si>
  <si>
    <t>UZEMŇOVACÍ VODIČ V ZEMI FEZN DO 120 MM2</t>
  </si>
  <si>
    <t>50,00=50,000 [A]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</si>
  <si>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</si>
  <si>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</si>
  <si>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</si>
  <si>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</si>
  <si>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</si>
  <si>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</si>
  <si>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</si>
  <si>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</si>
  <si>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</si>
  <si>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5,00=5,000 [A]</t>
  </si>
  <si>
    <t>1. Položka obsahuje:  
 – manipulace a uložení kabelu (do země, chráničky, kanálu, na rošty, na TV a pod.)  
2. Položka neobsahuje:  
 – příchytky, spojky, koncovky, chráničky apod.  
3. Způsob měření:  
Měří se metr délkový.</t>
  </si>
  <si>
    <t>742G12</t>
  </si>
  <si>
    <t>KABEL NN DVOU- A TŘÍŽÍLOVÝ CU S PLASTOVOU IZOLACÍ OD 4 DO 16 MM2</t>
  </si>
  <si>
    <t>cyky J 3*6</t>
  </si>
  <si>
    <t>742H12</t>
  </si>
  <si>
    <t>KABEL NN ČTYŘ- A PĚTIŽÍLOVÝ CU S PLASTOVOU IZOLACÍ OD 4 DO 16 MM2</t>
  </si>
  <si>
    <t>CYKY J 4*10</t>
  </si>
  <si>
    <t>10,00=10,000 [A]</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</si>
  <si>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</si>
  <si>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</si>
  <si>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</si>
  <si>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</si>
  <si>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</si>
  <si>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742P13</t>
  </si>
  <si>
    <t>ZATAŽENÍ KABELU DO CHRÁNIČKY - KABEL DO 4 KG/M</t>
  </si>
  <si>
    <t>60,00=60,000 [A]</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</si>
  <si>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</si>
  <si>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</si>
  <si>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</si>
  <si>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</si>
  <si>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743121</t>
  </si>
  <si>
    <t>OSVĚTLOVACÍ STOŽÁR  PEVNÝ ŽÁROVĚ ZINKOVANÝ DÉLKY DO 6 M</t>
  </si>
  <si>
    <t>PEVNÝ ŽÁROVĚ ZINKOVANÝ DÉLKY DO 6 M PRO ELP DLE PD</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</si>
  <si>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</si>
  <si>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</si>
  <si>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</si>
  <si>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</si>
  <si>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</si>
  <si>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</si>
  <si>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</si>
  <si>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747212</t>
  </si>
  <si>
    <t>CELKOVÁ PROHLÍDKA, ZKOUŠENÍ, MĚŘENÍ A VYHOTOVENÍ VÝCHOZÍ REVIZNÍ ZPRÁVY, PRO OBJEM IN PŘES 100 DO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</si>
  <si>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</si>
  <si>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</si>
  <si>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</si>
  <si>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</si>
  <si>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747701</t>
  </si>
  <si>
    <t>DOKONČOVACÍ MONTÁŽNÍ PRÁCE NA ELEKTRICKÉM ZAŘÍZENÍ</t>
  </si>
  <si>
    <t>1. Položka obsahuje:  
 – cenu za práce spojené s uváděním zařízení do provozu, drobné montážní práce v rozvaděčích, koordinaci se zhotoviteli souvisejících zařízení apod.  
2. Položka neobsahuje:  
 X  
3. Způsob měření:  
Udává se čas v hodinách.</t>
  </si>
  <si>
    <t>75L391</t>
  </si>
  <si>
    <t>ELEKTRONICKÝ INFORMAČNÍ PANEL JEDNODUCHÝ - JEDNOSTRANNÝ - DODÁVKA</t>
  </si>
  <si>
    <t>Elektronický informační panel IDS JMK ( ELP ) - kompletní dodávka a montáž - dle specifikace</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</si>
  <si>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</si>
  <si>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SO 501</t>
  </si>
  <si>
    <t>OCHRANA A PŘELOŽKY PLYNOVODŮ</t>
  </si>
  <si>
    <t>`131738` 
6,006*2,00=12,012 [A] 
`131838` 
2,574*2,00=5,148 [B] 
`132738` 
15,40*2,00=30,800 [C] 
`132838` 
6,60*2,00=13,200 [D] 
celkem: A+B+C+D=61,160 [E]</t>
  </si>
  <si>
    <t>zaměřeno na stavbě a acad, viz přílohy č. 01 technická zpráva, 02 situace, 03 podélný profil  - řad P1</t>
  </si>
  <si>
    <t>1 x stláč. jáma: (1,5*1,5*1,48)=3,330 [A] 
1 x jáma propojení plynovodu: (2,5*1,5*1,4)=5,250 [B] 
celkem: (A+B)*0,7=6,006 [C]</t>
  </si>
  <si>
    <t>6,006*11=66,066 [A]</t>
  </si>
  <si>
    <t>1 x stláč. jáma: (1,5*1,5*1,48)=3,330 [A] 
1 x jáma propojení plynovodu: (2,5*1,5*1,4)=5,250 [B] 
celkem: (A+B)*0,3=2,574 [C]</t>
  </si>
  <si>
    <t>2,574*11=28,314 [A]</t>
  </si>
  <si>
    <t>P1: 16*1,1*1,25=22,000 [A] 
celkem: A*0,7=15,400 [D]</t>
  </si>
  <si>
    <t>15,40*11=169,400 [A]</t>
  </si>
  <si>
    <t>P1: 16*1,1*1,25=22,000 [A] 
celkem: A*0,3=6,600 [D]</t>
  </si>
  <si>
    <t>6,60*11=72,600 [A]</t>
  </si>
  <si>
    <t>`131738` 
6,006=6,006 [A] 
`131838` 
2,574=2,574 [B] 
`132738` 
15,40=15,400 [C] 
`132838` 
6,60=6,600 [D] 
celkem: A+B+C+D=30,580 [E]</t>
  </si>
  <si>
    <t>zásyp štěrkodrtí 0/63   
zaměřeno na stavbě a acad, viz přílohy č. 01 technická zpráva, 02 situace, 03 podélný profil  - řad P1, 05 uložení plynovodního PE potrubí</t>
  </si>
  <si>
    <t>rýh: 22,00-1,76-7,04=13,200 [A] 
jam: 8,58-0,60-2,40=5,580 [B] 
celkem: A+B=18,780 [C]</t>
  </si>
  <si>
    <t>obsyp potrubí štěrkopískem fr. 0/4 mm do výšky min. 30 cm nad vrcholem potrubí  
zaměřeno na stavbě a acad, viz přílohy č. 01 technická zpráva, 02 situace, 03 podélný profil  - řad P1, 05 uložení plynovodního PE potrubí</t>
  </si>
  <si>
    <t>rýh: 16,00*1,1*0,40=7,040 [A] 
jam: (1,5*1,5*0,40)+ (2,5*1,5*0,40)=2,400 [B] 
celkem: A+B=9,440 [C]</t>
  </si>
  <si>
    <t>Lože pod potrubí z kameniva těženého 0 - 4 mm  
zaměřeno na stavbě a acad, viz přílohy č. 01 technická zpráva, 02 situace, 03 podélný profil  - řad P1, 05 uložení plynovodního PE potrubí</t>
  </si>
  <si>
    <t>rýhy: 16,00*1,1*0,1=1,760 [A] 
1x stláč. jámy: (1,5*1,5*0,1)=0,225 [B] 
1x jámy propoj. plynovodu: (1,5*2,5*0,1)=0,375 [C] 
celkem: A+B+C=2,360 [D]</t>
  </si>
  <si>
    <t>osazení na koncích chráničky  
zaměřeno na stavbě a acad, viz přílohy č. 01 technická zpráva, 02 situace, 03 podélný profil - řad P1,  04 ochranná trubka</t>
  </si>
  <si>
    <t>Dodatečná ochrana kabelů tvárnicemi při křížení,  
zaměřeno na stavbě a acad, viz přílohy č. 01 technická zpráva, 02 situace, 03 podélný profil  - řad P1, 05 uložení plynovodního PE potrubí</t>
  </si>
  <si>
    <t>4,00=4,000 [A]</t>
  </si>
  <si>
    <t>Dočasné zajištění kabelů - do počtu 3 kabelů při křížení  
4 kusů *1,00 m, celková délka =4,00 m  
zaměřeno na stavbě a acad, viz přílohy č. 01 technická zpráva, 02 situace, 03 podélný profil  - řad P1, 05 uložení plynovodního PE potrubí</t>
  </si>
  <si>
    <t>Dočasné zajištění beton.a plast. potrubí do DN 200 při křížení  
3kusy v délce á 1,00=3,00 m  
zaměřeno na stavbě a acad, viz přílohy č. 01 technická zpráva, 02 situace, 03 podélný profil  - řad P1, 05 uložení plynovodního PE potrubí</t>
  </si>
  <si>
    <t>1+1+1=3,000 [A]</t>
  </si>
  <si>
    <t>Dočasné zajištění beton.a plast.potrubí DN 200-500 při křížení  
4 kusů v celkové délce 4,00 m  
zaměřeno na stavbě a acad, viz přílohy č. 01 technická zpráva, 02 situace, 03 podélný profil  - řad P1, 05 uložení plynovodního PE potrubí</t>
  </si>
  <si>
    <t>87327</t>
  </si>
  <si>
    <t>POTRUBÍ Z TRUB PLASTOVÝCH TLAKOVÝCH SVAŘOVANÝCH DN DO 100MM</t>
  </si>
  <si>
    <t>potrubí pro plynovod PE 100RC 90x5,2 SDR 17,6  s ochranným pláštěm  
zaměřeno na stavbě a acad, viz přílohy č. 01 technická zpráva, 02 situace, 03 podélný profil  - řad P1, 05 uložení plynovodního PE potrubí</t>
  </si>
  <si>
    <t>15,89=15,890 [A]</t>
  </si>
  <si>
    <t>chráničky plastové HDPE, DN 225 x 8,60 mm na řadu P1  
zaměřeno na stavbě a acad, viz přílohy č. 01 technická zpráva, 02 situace, 03 podélný profil - řad P1, 04 ochranná trubka</t>
  </si>
  <si>
    <t>9,70=9,700 [A]</t>
  </si>
  <si>
    <t>87827</t>
  </si>
  <si>
    <t>NASUNUTÍ PLAST TRUB DN DO 100MM DO CHRÁNIČKY</t>
  </si>
  <si>
    <t>nasunutí plynovodní potrubí vnější DN 90 do chráničky DN 225 mm, osazení na kluzných objímkách zdvojených v koncích chrániček, včetně koncových manžet  
k pol.č. 87644</t>
  </si>
  <si>
    <t>položka zahrnuje:  
pojízdná sedla (objímky)  
případně předepsané utěsnění konců chráničky  
nezahrnuje dodávku potrubí</t>
  </si>
  <si>
    <t>hydrantový  poklop k čichačce, k pol.č. 899302  
zaměřeno na stavbě a acad, viz přílohy č. 01 technická zpráva, 02 situace, 03 podélný profil - řad P1, 05 uložení plynovodního PE potrubí,</t>
  </si>
  <si>
    <t>899302</t>
  </si>
  <si>
    <t>DOPLŇKY NA PLYN POTRUBÍ - ČICHAČKY</t>
  </si>
  <si>
    <t>na koncích chráničky  
zaměřeno na stavbě a acad, viz přílohy č. 01 technická zpráva, 02 situace, 03 podélný profil - řad P1, 05 uložení plynovodního PE potrubí</t>
  </si>
  <si>
    <t>- Položka zahrnuje veškerý materiál, výrobky a polotovary, včetně mimostaveništní a vnitrostaveništní dopravy (rovněž přesuny), včetně naložení a složení,případně s uložením.   
- položka čichačka zahrnuje i zaizolování podzemní části.</t>
  </si>
  <si>
    <t>Vodič signalizační CYY 2,50 mm2, s propojením na poklopy,  
zaměřeno na stavbě a acad, viz přílohy č. 01 technická zpráva, 02 situace, 03 podélný profil - řad P1, 05 uložení plynovodního PE potrubí  
06 napojení vodiče</t>
  </si>
  <si>
    <t>Fólie výstražná žlutá "POZOR PLYN" =31,180 m, půdorysný přesah přes potrubí min. 5 cm na každou stranu,  
Fólie výstražná červená nad kabely =4,00 m,  
zaměřeno na stavbě a acad, viz přílohy č. 01 technická zpráva, 02 situace, 03 podélný profil - řad P1, 05 uložení plynovodního PE potrubí</t>
  </si>
  <si>
    <t>15,89=15,890 [A] 
4=4,000 [B] 
celkem: A+B=19,890 [C]</t>
  </si>
  <si>
    <t>899321</t>
  </si>
  <si>
    <t>DOPLŇKY NA PLYN POTRUBÍ DN DO 100MM - PROPOJE</t>
  </si>
  <si>
    <t>potrubí DN 90 mm, řad P1  
zaměřeno na stavbě a acad, viz přílohy č. 01 technická zpráva, 02 situace, 03 podélný profil - řad P1, 05 uložení plynovodního PE potrubí</t>
  </si>
  <si>
    <t>- položka propoje zahrnuje dodávku a montáž propojovacího mezikusu, vypracování technologického postupu a práce s ním spojené, dozor správce potrubí.</t>
  </si>
  <si>
    <t>na potrubí DN 90 mm, k pol.č. 87327</t>
  </si>
  <si>
    <t>Sloupek orientační,  1800 mm pozinkovaný, dodávka a montáž, včetně tabulky s údaji,  
zaměřeno na stavbě a acad, viz přílohy č. 01 technická zpráva, 02 situace, 03 podélný profil - řad P1, 05 uložení plynovodního PE potrubí,  
07 orientační sloupek</t>
  </si>
  <si>
    <t>96932</t>
  </si>
  <si>
    <t>VYBOURÁNÍ POTRUBÍ DN DO 100MM PLYNOVÝCH</t>
  </si>
  <si>
    <t>zrušení plynovodu PE 90 mm, včetně odvozu a likvidace vybouraného materiálu v režii zhotovitele  
zaměřeno na stavbě a acad, viz přílohy č. 01 technická zpráva, 02 situace,</t>
  </si>
  <si>
    <t>18=18,000 [A]</t>
  </si>
  <si>
    <t>96942</t>
  </si>
  <si>
    <t>PROPLACH PLYN POTRUBÍ DN DO 100MM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</si>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</sst>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0" fillId="2" borderId="6" xfId="0" applyFill="1"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styles" Target="styles.xml" /><Relationship Id="rId27" Type="http://schemas.openxmlformats.org/officeDocument/2006/relationships/sharedStrings" Target="sharedStrings.xml" /><Relationship Id="rId2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33"/>
  <sheetViews>
    <sheetView tabSelected="1"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18</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18</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0+I10+I14+I18+I22+I26+I30</f>
      </c>
      <c>
        <f>0+O10+O14+O18+O22+O26+O30</f>
      </c>
    </row>
    <row r="10" spans="1:16" ht="12.75">
      <c r="A10" s="18" t="s">
        <v>39</v>
      </c>
      <c s="23" t="s">
        <v>23</v>
      </c>
      <c s="23" t="s">
        <v>40</v>
      </c>
      <c s="18" t="s">
        <v>41</v>
      </c>
      <c s="24" t="s">
        <v>42</v>
      </c>
      <c s="25" t="s">
        <v>43</v>
      </c>
      <c s="26">
        <v>1</v>
      </c>
      <c s="27">
        <v>0</v>
      </c>
      <c s="27">
        <f>ROUND(ROUND(H10,2)*ROUND(G10,3),2)</f>
      </c>
      <c r="O10">
        <f>(I10*21)/100</f>
      </c>
      <c t="s">
        <v>17</v>
      </c>
    </row>
    <row r="11" spans="1:5" ht="12.75">
      <c r="A11" s="28" t="s">
        <v>44</v>
      </c>
      <c r="E11" s="29" t="s">
        <v>41</v>
      </c>
    </row>
    <row r="12" spans="1:5" ht="12.75">
      <c r="A12" s="30" t="s">
        <v>45</v>
      </c>
      <c r="E12" s="31" t="s">
        <v>46</v>
      </c>
    </row>
    <row r="13" spans="1:5" ht="12.75">
      <c r="A13" t="s">
        <v>47</v>
      </c>
      <c r="E13" s="29" t="s">
        <v>48</v>
      </c>
    </row>
    <row r="14" spans="1:16" ht="12.75">
      <c r="A14" s="18" t="s">
        <v>39</v>
      </c>
      <c s="23" t="s">
        <v>17</v>
      </c>
      <c s="23" t="s">
        <v>49</v>
      </c>
      <c s="18" t="s">
        <v>41</v>
      </c>
      <c s="24" t="s">
        <v>50</v>
      </c>
      <c s="25" t="s">
        <v>43</v>
      </c>
      <c s="26">
        <v>1</v>
      </c>
      <c s="27">
        <v>0</v>
      </c>
      <c s="27">
        <f>ROUND(ROUND(H14,2)*ROUND(G14,3),2)</f>
      </c>
      <c r="O14">
        <f>(I14*21)/100</f>
      </c>
      <c t="s">
        <v>17</v>
      </c>
    </row>
    <row r="15" spans="1:5" ht="12.75">
      <c r="A15" s="28" t="s">
        <v>44</v>
      </c>
      <c r="E15" s="29" t="s">
        <v>51</v>
      </c>
    </row>
    <row r="16" spans="1:5" ht="12.75">
      <c r="A16" s="30" t="s">
        <v>45</v>
      </c>
      <c r="E16" s="31" t="s">
        <v>46</v>
      </c>
    </row>
    <row r="17" spans="1:5" ht="12.75">
      <c r="A17" t="s">
        <v>47</v>
      </c>
      <c r="E17" s="29" t="s">
        <v>48</v>
      </c>
    </row>
    <row r="18" spans="1:16" ht="12.75">
      <c r="A18" s="18" t="s">
        <v>39</v>
      </c>
      <c s="23" t="s">
        <v>16</v>
      </c>
      <c s="23" t="s">
        <v>52</v>
      </c>
      <c s="18" t="s">
        <v>41</v>
      </c>
      <c s="24" t="s">
        <v>53</v>
      </c>
      <c s="25" t="s">
        <v>43</v>
      </c>
      <c s="26">
        <v>1</v>
      </c>
      <c s="27">
        <v>0</v>
      </c>
      <c s="27">
        <f>ROUND(ROUND(H18,2)*ROUND(G18,3),2)</f>
      </c>
      <c r="O18">
        <f>(I18*21)/100</f>
      </c>
      <c t="s">
        <v>17</v>
      </c>
    </row>
    <row r="19" spans="1:5" ht="12.75">
      <c r="A19" s="28" t="s">
        <v>44</v>
      </c>
      <c r="E19" s="29" t="s">
        <v>54</v>
      </c>
    </row>
    <row r="20" spans="1:5" ht="12.75">
      <c r="A20" s="30" t="s">
        <v>45</v>
      </c>
      <c r="E20" s="31" t="s">
        <v>46</v>
      </c>
    </row>
    <row r="21" spans="1:5" ht="12.75">
      <c r="A21" t="s">
        <v>47</v>
      </c>
      <c r="E21" s="29" t="s">
        <v>48</v>
      </c>
    </row>
    <row r="22" spans="1:16" ht="12.75">
      <c r="A22" s="18" t="s">
        <v>39</v>
      </c>
      <c s="23" t="s">
        <v>27</v>
      </c>
      <c s="23" t="s">
        <v>55</v>
      </c>
      <c s="18" t="s">
        <v>41</v>
      </c>
      <c s="24" t="s">
        <v>56</v>
      </c>
      <c s="25" t="s">
        <v>43</v>
      </c>
      <c s="26">
        <v>1</v>
      </c>
      <c s="27">
        <v>0</v>
      </c>
      <c s="27">
        <f>ROUND(ROUND(H22,2)*ROUND(G22,3),2)</f>
      </c>
      <c r="O22">
        <f>(I22*21)/100</f>
      </c>
      <c t="s">
        <v>17</v>
      </c>
    </row>
    <row r="23" spans="1:5" ht="12.75">
      <c r="A23" s="28" t="s">
        <v>44</v>
      </c>
      <c r="E23" s="29" t="s">
        <v>41</v>
      </c>
    </row>
    <row r="24" spans="1:5" ht="12.75">
      <c r="A24" s="30" t="s">
        <v>45</v>
      </c>
      <c r="E24" s="31" t="s">
        <v>46</v>
      </c>
    </row>
    <row r="25" spans="1:5" ht="63.75">
      <c r="A25" t="s">
        <v>47</v>
      </c>
      <c r="E25" s="29" t="s">
        <v>57</v>
      </c>
    </row>
    <row r="26" spans="1:16" ht="12.75">
      <c r="A26" s="18" t="s">
        <v>39</v>
      </c>
      <c s="23" t="s">
        <v>29</v>
      </c>
      <c s="23" t="s">
        <v>58</v>
      </c>
      <c s="18" t="s">
        <v>23</v>
      </c>
      <c s="24" t="s">
        <v>59</v>
      </c>
      <c s="25" t="s">
        <v>43</v>
      </c>
      <c s="26">
        <v>1</v>
      </c>
      <c s="27">
        <v>0</v>
      </c>
      <c s="27">
        <f>ROUND(ROUND(H26,2)*ROUND(G26,3),2)</f>
      </c>
      <c r="O26">
        <f>(I26*21)/100</f>
      </c>
      <c t="s">
        <v>17</v>
      </c>
    </row>
    <row r="27" spans="1:5" ht="12.75">
      <c r="A27" s="28" t="s">
        <v>44</v>
      </c>
      <c r="E27" s="29" t="s">
        <v>60</v>
      </c>
    </row>
    <row r="28" spans="1:5" ht="12.75">
      <c r="A28" s="30" t="s">
        <v>45</v>
      </c>
      <c r="E28" s="31" t="s">
        <v>46</v>
      </c>
    </row>
    <row r="29" spans="1:5" ht="63.75">
      <c r="A29" t="s">
        <v>47</v>
      </c>
      <c r="E29" s="29" t="s">
        <v>61</v>
      </c>
    </row>
    <row r="30" spans="1:16" ht="12.75">
      <c r="A30" s="18" t="s">
        <v>39</v>
      </c>
      <c s="23" t="s">
        <v>31</v>
      </c>
      <c s="23" t="s">
        <v>58</v>
      </c>
      <c s="18" t="s">
        <v>17</v>
      </c>
      <c s="24" t="s">
        <v>59</v>
      </c>
      <c s="25" t="s">
        <v>43</v>
      </c>
      <c s="26">
        <v>1</v>
      </c>
      <c s="27">
        <v>0</v>
      </c>
      <c s="27">
        <f>ROUND(ROUND(H30,2)*ROUND(G30,3),2)</f>
      </c>
      <c r="O30">
        <f>(I30*21)/100</f>
      </c>
      <c t="s">
        <v>17</v>
      </c>
    </row>
    <row r="31" spans="1:5" ht="12.75">
      <c r="A31" s="28" t="s">
        <v>44</v>
      </c>
      <c r="E31" s="29" t="s">
        <v>62</v>
      </c>
    </row>
    <row r="32" spans="1:5" ht="12.75">
      <c r="A32" s="30" t="s">
        <v>45</v>
      </c>
      <c r="E32" s="31" t="s">
        <v>46</v>
      </c>
    </row>
    <row r="33" spans="1:5" ht="12.75">
      <c r="A33" t="s">
        <v>47</v>
      </c>
      <c r="E33" s="29" t="s">
        <v>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0+O8+O17+O58+O67+O96+O105</f>
      </c>
      <c t="s">
        <v>16</v>
      </c>
    </row>
    <row r="3" spans="1:16" ht="15" customHeight="1">
      <c r="A3" t="s">
        <v>1</v>
      </c>
      <c s="8" t="s">
        <v>4</v>
      </c>
      <c s="9" t="s">
        <v>5</v>
      </c>
      <c s="1"/>
      <c s="10" t="s">
        <v>6</v>
      </c>
      <c s="1"/>
      <c s="4"/>
      <c s="3" t="s">
        <v>1151</v>
      </c>
      <c s="32">
        <f>0+I8+I17+I58+I67+I96+I105</f>
      </c>
      <c r="O3" t="s">
        <v>13</v>
      </c>
      <c t="s">
        <v>17</v>
      </c>
    </row>
    <row r="4" spans="1:16" ht="15" customHeight="1">
      <c r="A4" t="s">
        <v>7</v>
      </c>
      <c s="12" t="s">
        <v>12</v>
      </c>
      <c s="13" t="s">
        <v>1151</v>
      </c>
      <c s="5"/>
      <c s="14" t="s">
        <v>1152</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346</v>
      </c>
      <c s="18" t="s">
        <v>23</v>
      </c>
      <c s="24" t="s">
        <v>347</v>
      </c>
      <c s="25" t="s">
        <v>98</v>
      </c>
      <c s="26">
        <v>70.4</v>
      </c>
      <c s="27">
        <v>0</v>
      </c>
      <c s="27">
        <f>ROUND(ROUND(H9,2)*ROUND(G9,3),2)</f>
      </c>
      <c r="O9">
        <f>(I9*21)/100</f>
      </c>
      <c t="s">
        <v>17</v>
      </c>
    </row>
    <row r="10" spans="1:5" ht="12.75">
      <c r="A10" s="28" t="s">
        <v>44</v>
      </c>
      <c r="E10" s="29" t="s">
        <v>1153</v>
      </c>
    </row>
    <row r="11" spans="1:5" ht="63.75">
      <c r="A11" s="30" t="s">
        <v>45</v>
      </c>
      <c r="E11" s="31" t="s">
        <v>1154</v>
      </c>
    </row>
    <row r="12" spans="1:5" ht="25.5">
      <c r="A12" t="s">
        <v>47</v>
      </c>
      <c r="E12" s="29" t="s">
        <v>350</v>
      </c>
    </row>
    <row r="13" spans="1:16" ht="12.75">
      <c r="A13" s="18" t="s">
        <v>39</v>
      </c>
      <c s="23" t="s">
        <v>17</v>
      </c>
      <c s="23" t="s">
        <v>346</v>
      </c>
      <c s="18" t="s">
        <v>17</v>
      </c>
      <c s="24" t="s">
        <v>347</v>
      </c>
      <c s="25" t="s">
        <v>98</v>
      </c>
      <c s="26">
        <v>0.9</v>
      </c>
      <c s="27">
        <v>0</v>
      </c>
      <c s="27">
        <f>ROUND(ROUND(H13,2)*ROUND(G13,3),2)</f>
      </c>
      <c r="O13">
        <f>(I13*21)/100</f>
      </c>
      <c t="s">
        <v>17</v>
      </c>
    </row>
    <row r="14" spans="1:5" ht="12.75">
      <c r="A14" s="28" t="s">
        <v>44</v>
      </c>
      <c r="E14" s="29" t="s">
        <v>351</v>
      </c>
    </row>
    <row r="15" spans="1:5" ht="25.5">
      <c r="A15" s="30" t="s">
        <v>45</v>
      </c>
      <c r="E15" s="31" t="s">
        <v>1155</v>
      </c>
    </row>
    <row r="16" spans="1:5" ht="25.5">
      <c r="A16" t="s">
        <v>47</v>
      </c>
      <c r="E16" s="29" t="s">
        <v>350</v>
      </c>
    </row>
    <row r="17" spans="1:18" ht="12.75" customHeight="1">
      <c r="A17" s="5" t="s">
        <v>37</v>
      </c>
      <c s="5"/>
      <c s="35" t="s">
        <v>23</v>
      </c>
      <c s="5"/>
      <c s="21" t="s">
        <v>355</v>
      </c>
      <c s="5"/>
      <c s="5"/>
      <c s="5"/>
      <c s="36">
        <f>0+Q17</f>
      </c>
      <c r="O17">
        <f>0+R17</f>
      </c>
      <c r="Q17">
        <f>0+I18+I22+I26+I30+I34+I38+I42+I46+I50+I54</f>
      </c>
      <c>
        <f>0+O18+O22+O26+O30+O34+O38+O42+O46+O50+O54</f>
      </c>
    </row>
    <row r="18" spans="1:16" ht="12.75">
      <c r="A18" s="18" t="s">
        <v>39</v>
      </c>
      <c s="23" t="s">
        <v>16</v>
      </c>
      <c s="23" t="s">
        <v>1156</v>
      </c>
      <c s="18" t="s">
        <v>41</v>
      </c>
      <c s="24" t="s">
        <v>1157</v>
      </c>
      <c s="25" t="s">
        <v>358</v>
      </c>
      <c s="26">
        <v>25.292</v>
      </c>
      <c s="27">
        <v>0</v>
      </c>
      <c s="27">
        <f>ROUND(ROUND(H18,2)*ROUND(G18,3),2)</f>
      </c>
      <c r="O18">
        <f>(I18*21)/100</f>
      </c>
      <c t="s">
        <v>17</v>
      </c>
    </row>
    <row r="19" spans="1:5" ht="63.75">
      <c r="A19" s="28" t="s">
        <v>44</v>
      </c>
      <c r="E19" s="29" t="s">
        <v>1158</v>
      </c>
    </row>
    <row r="20" spans="1:5" ht="12.75">
      <c r="A20" s="30" t="s">
        <v>45</v>
      </c>
      <c r="E20" s="31" t="s">
        <v>1159</v>
      </c>
    </row>
    <row r="21" spans="1:5" ht="63.75">
      <c r="A21" t="s">
        <v>47</v>
      </c>
      <c r="E21" s="29" t="s">
        <v>988</v>
      </c>
    </row>
    <row r="22" spans="1:16" ht="12.75">
      <c r="A22" s="18" t="s">
        <v>39</v>
      </c>
      <c s="23" t="s">
        <v>27</v>
      </c>
      <c s="23" t="s">
        <v>1160</v>
      </c>
      <c s="18" t="s">
        <v>41</v>
      </c>
      <c s="24" t="s">
        <v>1161</v>
      </c>
      <c s="25" t="s">
        <v>358</v>
      </c>
      <c s="26">
        <v>24.014</v>
      </c>
      <c s="27">
        <v>0</v>
      </c>
      <c s="27">
        <f>ROUND(ROUND(H22,2)*ROUND(G22,3),2)</f>
      </c>
      <c r="O22">
        <f>(I22*21)/100</f>
      </c>
      <c t="s">
        <v>17</v>
      </c>
    </row>
    <row r="23" spans="1:5" ht="63.75">
      <c r="A23" s="28" t="s">
        <v>44</v>
      </c>
      <c r="E23" s="29" t="s">
        <v>1162</v>
      </c>
    </row>
    <row r="24" spans="1:5" ht="12.75">
      <c r="A24" s="30" t="s">
        <v>45</v>
      </c>
      <c r="E24" s="31" t="s">
        <v>1163</v>
      </c>
    </row>
    <row r="25" spans="1:5" ht="63.75">
      <c r="A25" t="s">
        <v>47</v>
      </c>
      <c r="E25" s="29" t="s">
        <v>988</v>
      </c>
    </row>
    <row r="26" spans="1:16" ht="12.75">
      <c r="A26" s="18" t="s">
        <v>39</v>
      </c>
      <c s="23" t="s">
        <v>29</v>
      </c>
      <c s="23" t="s">
        <v>567</v>
      </c>
      <c s="18" t="s">
        <v>41</v>
      </c>
      <c s="24" t="s">
        <v>568</v>
      </c>
      <c s="25" t="s">
        <v>358</v>
      </c>
      <c s="26">
        <v>24.64</v>
      </c>
      <c s="27">
        <v>0</v>
      </c>
      <c s="27">
        <f>ROUND(ROUND(H26,2)*ROUND(G26,3),2)</f>
      </c>
      <c r="O26">
        <f>(I26*21)/100</f>
      </c>
      <c t="s">
        <v>17</v>
      </c>
    </row>
    <row r="27" spans="1:5" ht="51">
      <c r="A27" s="28" t="s">
        <v>44</v>
      </c>
      <c r="E27" s="29" t="s">
        <v>1164</v>
      </c>
    </row>
    <row r="28" spans="1:5" ht="12.75">
      <c r="A28" s="30" t="s">
        <v>45</v>
      </c>
      <c r="E28" s="31" t="s">
        <v>1165</v>
      </c>
    </row>
    <row r="29" spans="1:5" ht="318.75">
      <c r="A29" t="s">
        <v>47</v>
      </c>
      <c r="E29" s="29" t="s">
        <v>361</v>
      </c>
    </row>
    <row r="30" spans="1:16" ht="12.75">
      <c r="A30" s="18" t="s">
        <v>39</v>
      </c>
      <c s="23" t="s">
        <v>31</v>
      </c>
      <c s="23" t="s">
        <v>571</v>
      </c>
      <c s="18" t="s">
        <v>41</v>
      </c>
      <c s="24" t="s">
        <v>572</v>
      </c>
      <c s="25" t="s">
        <v>364</v>
      </c>
      <c s="26">
        <v>271.04</v>
      </c>
      <c s="27">
        <v>0</v>
      </c>
      <c s="27">
        <f>ROUND(ROUND(H30,2)*ROUND(G30,3),2)</f>
      </c>
      <c r="O30">
        <f>(I30*21)/100</f>
      </c>
      <c t="s">
        <v>17</v>
      </c>
    </row>
    <row r="31" spans="1:5" ht="12.75">
      <c r="A31" s="28" t="s">
        <v>44</v>
      </c>
      <c r="E31" s="29" t="s">
        <v>573</v>
      </c>
    </row>
    <row r="32" spans="1:5" ht="12.75">
      <c r="A32" s="30" t="s">
        <v>45</v>
      </c>
      <c r="E32" s="31" t="s">
        <v>1166</v>
      </c>
    </row>
    <row r="33" spans="1:5" ht="25.5">
      <c r="A33" t="s">
        <v>47</v>
      </c>
      <c r="E33" s="29" t="s">
        <v>566</v>
      </c>
    </row>
    <row r="34" spans="1:16" ht="12.75">
      <c r="A34" s="18" t="s">
        <v>39</v>
      </c>
      <c s="23" t="s">
        <v>77</v>
      </c>
      <c s="23" t="s">
        <v>575</v>
      </c>
      <c s="18" t="s">
        <v>41</v>
      </c>
      <c s="24" t="s">
        <v>576</v>
      </c>
      <c s="25" t="s">
        <v>358</v>
      </c>
      <c s="26">
        <v>10.56</v>
      </c>
      <c s="27">
        <v>0</v>
      </c>
      <c s="27">
        <f>ROUND(ROUND(H34,2)*ROUND(G34,3),2)</f>
      </c>
      <c r="O34">
        <f>(I34*21)/100</f>
      </c>
      <c t="s">
        <v>17</v>
      </c>
    </row>
    <row r="35" spans="1:5" ht="51">
      <c r="A35" s="28" t="s">
        <v>44</v>
      </c>
      <c r="E35" s="29" t="s">
        <v>1167</v>
      </c>
    </row>
    <row r="36" spans="1:5" ht="12.75">
      <c r="A36" s="30" t="s">
        <v>45</v>
      </c>
      <c r="E36" s="31" t="s">
        <v>1168</v>
      </c>
    </row>
    <row r="37" spans="1:5" ht="318.75">
      <c r="A37" t="s">
        <v>47</v>
      </c>
      <c r="E37" s="29" t="s">
        <v>579</v>
      </c>
    </row>
    <row r="38" spans="1:16" ht="12.75">
      <c r="A38" s="18" t="s">
        <v>39</v>
      </c>
      <c s="23" t="s">
        <v>80</v>
      </c>
      <c s="23" t="s">
        <v>580</v>
      </c>
      <c s="18" t="s">
        <v>41</v>
      </c>
      <c s="24" t="s">
        <v>581</v>
      </c>
      <c s="25" t="s">
        <v>364</v>
      </c>
      <c s="26">
        <v>116.16</v>
      </c>
      <c s="27">
        <v>0</v>
      </c>
      <c s="27">
        <f>ROUND(ROUND(H38,2)*ROUND(G38,3),2)</f>
      </c>
      <c r="O38">
        <f>(I38*21)/100</f>
      </c>
      <c t="s">
        <v>17</v>
      </c>
    </row>
    <row r="39" spans="1:5" ht="12.75">
      <c r="A39" s="28" t="s">
        <v>44</v>
      </c>
      <c r="E39" s="29" t="s">
        <v>582</v>
      </c>
    </row>
    <row r="40" spans="1:5" ht="12.75">
      <c r="A40" s="30" t="s">
        <v>45</v>
      </c>
      <c r="E40" s="31" t="s">
        <v>1169</v>
      </c>
    </row>
    <row r="41" spans="1:5" ht="25.5">
      <c r="A41" t="s">
        <v>47</v>
      </c>
      <c r="E41" s="29" t="s">
        <v>566</v>
      </c>
    </row>
    <row r="42" spans="1:16" ht="12.75">
      <c r="A42" s="18" t="s">
        <v>39</v>
      </c>
      <c s="23" t="s">
        <v>34</v>
      </c>
      <c s="23" t="s">
        <v>368</v>
      </c>
      <c s="18" t="s">
        <v>41</v>
      </c>
      <c s="24" t="s">
        <v>369</v>
      </c>
      <c s="25" t="s">
        <v>358</v>
      </c>
      <c s="26">
        <v>35.2</v>
      </c>
      <c s="27">
        <v>0</v>
      </c>
      <c s="27">
        <f>ROUND(ROUND(H42,2)*ROUND(G42,3),2)</f>
      </c>
      <c r="O42">
        <f>(I42*21)/100</f>
      </c>
      <c t="s">
        <v>17</v>
      </c>
    </row>
    <row r="43" spans="1:5" ht="12.75">
      <c r="A43" s="28" t="s">
        <v>44</v>
      </c>
      <c r="E43" s="29" t="s">
        <v>370</v>
      </c>
    </row>
    <row r="44" spans="1:5" ht="63.75">
      <c r="A44" s="30" t="s">
        <v>45</v>
      </c>
      <c r="E44" s="31" t="s">
        <v>1170</v>
      </c>
    </row>
    <row r="45" spans="1:5" ht="191.25">
      <c r="A45" t="s">
        <v>47</v>
      </c>
      <c r="E45" s="29" t="s">
        <v>372</v>
      </c>
    </row>
    <row r="46" spans="1:16" ht="12.75">
      <c r="A46" s="18" t="s">
        <v>39</v>
      </c>
      <c s="23" t="s">
        <v>36</v>
      </c>
      <c s="23" t="s">
        <v>607</v>
      </c>
      <c s="18" t="s">
        <v>41</v>
      </c>
      <c s="24" t="s">
        <v>608</v>
      </c>
      <c s="25" t="s">
        <v>358</v>
      </c>
      <c s="26">
        <v>24</v>
      </c>
      <c s="27">
        <v>0</v>
      </c>
      <c s="27">
        <f>ROUND(ROUND(H46,2)*ROUND(G46,3),2)</f>
      </c>
      <c r="O46">
        <f>(I46*21)/100</f>
      </c>
      <c t="s">
        <v>17</v>
      </c>
    </row>
    <row r="47" spans="1:5" ht="63.75">
      <c r="A47" s="28" t="s">
        <v>44</v>
      </c>
      <c r="E47" s="29" t="s">
        <v>1171</v>
      </c>
    </row>
    <row r="48" spans="1:5" ht="12.75">
      <c r="A48" s="30" t="s">
        <v>45</v>
      </c>
      <c r="E48" s="31" t="s">
        <v>431</v>
      </c>
    </row>
    <row r="49" spans="1:5" ht="229.5">
      <c r="A49" t="s">
        <v>47</v>
      </c>
      <c r="E49" s="29" t="s">
        <v>611</v>
      </c>
    </row>
    <row r="50" spans="1:16" ht="12.75">
      <c r="A50" s="18" t="s">
        <v>39</v>
      </c>
      <c s="23" t="s">
        <v>87</v>
      </c>
      <c s="23" t="s">
        <v>612</v>
      </c>
      <c s="18" t="s">
        <v>41</v>
      </c>
      <c s="24" t="s">
        <v>613</v>
      </c>
      <c s="25" t="s">
        <v>358</v>
      </c>
      <c s="26">
        <v>5.4</v>
      </c>
      <c s="27">
        <v>0</v>
      </c>
      <c s="27">
        <f>ROUND(ROUND(H50,2)*ROUND(G50,3),2)</f>
      </c>
      <c r="O50">
        <f>(I50*21)/100</f>
      </c>
      <c t="s">
        <v>17</v>
      </c>
    </row>
    <row r="51" spans="1:5" ht="51">
      <c r="A51" s="28" t="s">
        <v>44</v>
      </c>
      <c r="E51" s="29" t="s">
        <v>1172</v>
      </c>
    </row>
    <row r="52" spans="1:5" ht="12.75">
      <c r="A52" s="30" t="s">
        <v>45</v>
      </c>
      <c r="E52" s="31" t="s">
        <v>1173</v>
      </c>
    </row>
    <row r="53" spans="1:5" ht="293.25">
      <c r="A53" t="s">
        <v>47</v>
      </c>
      <c r="E53" s="29" t="s">
        <v>616</v>
      </c>
    </row>
    <row r="54" spans="1:16" ht="12.75">
      <c r="A54" s="18" t="s">
        <v>39</v>
      </c>
      <c s="23" t="s">
        <v>146</v>
      </c>
      <c s="23" t="s">
        <v>378</v>
      </c>
      <c s="18" t="s">
        <v>41</v>
      </c>
      <c s="24" t="s">
        <v>379</v>
      </c>
      <c s="25" t="s">
        <v>170</v>
      </c>
      <c s="26">
        <v>168.612</v>
      </c>
      <c s="27">
        <v>0</v>
      </c>
      <c s="27">
        <f>ROUND(ROUND(H54,2)*ROUND(G54,3),2)</f>
      </c>
      <c r="O54">
        <f>(I54*21)/100</f>
      </c>
      <c t="s">
        <v>17</v>
      </c>
    </row>
    <row r="55" spans="1:5" ht="63.75">
      <c r="A55" s="28" t="s">
        <v>44</v>
      </c>
      <c r="E55" s="29" t="s">
        <v>1174</v>
      </c>
    </row>
    <row r="56" spans="1:5" ht="12.75">
      <c r="A56" s="30" t="s">
        <v>45</v>
      </c>
      <c r="E56" s="31" t="s">
        <v>1175</v>
      </c>
    </row>
    <row r="57" spans="1:5" ht="25.5">
      <c r="A57" t="s">
        <v>47</v>
      </c>
      <c r="E57" s="29" t="s">
        <v>382</v>
      </c>
    </row>
    <row r="58" spans="1:18" ht="12.75" customHeight="1">
      <c r="A58" s="5" t="s">
        <v>37</v>
      </c>
      <c s="5"/>
      <c s="35" t="s">
        <v>27</v>
      </c>
      <c s="5"/>
      <c s="21" t="s">
        <v>661</v>
      </c>
      <c s="5"/>
      <c s="5"/>
      <c s="5"/>
      <c s="36">
        <f>0+Q58</f>
      </c>
      <c r="O58">
        <f>0+R58</f>
      </c>
      <c r="Q58">
        <f>0+I59+I63</f>
      </c>
      <c>
        <f>0+O59+O63</f>
      </c>
    </row>
    <row r="59" spans="1:16" ht="12.75">
      <c r="A59" s="18" t="s">
        <v>39</v>
      </c>
      <c s="23" t="s">
        <v>150</v>
      </c>
      <c s="23" t="s">
        <v>662</v>
      </c>
      <c s="18" t="s">
        <v>41</v>
      </c>
      <c s="24" t="s">
        <v>663</v>
      </c>
      <c s="25" t="s">
        <v>358</v>
      </c>
      <c s="26">
        <v>0.96</v>
      </c>
      <c s="27">
        <v>0</v>
      </c>
      <c s="27">
        <f>ROUND(ROUND(H59,2)*ROUND(G59,3),2)</f>
      </c>
      <c r="O59">
        <f>(I59*21)/100</f>
      </c>
      <c t="s">
        <v>17</v>
      </c>
    </row>
    <row r="60" spans="1:5" ht="51">
      <c r="A60" s="28" t="s">
        <v>44</v>
      </c>
      <c r="E60" s="29" t="s">
        <v>1176</v>
      </c>
    </row>
    <row r="61" spans="1:5" ht="12.75">
      <c r="A61" s="30" t="s">
        <v>45</v>
      </c>
      <c r="E61" s="31" t="s">
        <v>1177</v>
      </c>
    </row>
    <row r="62" spans="1:5" ht="357">
      <c r="A62" t="s">
        <v>47</v>
      </c>
      <c r="E62" s="29" t="s">
        <v>666</v>
      </c>
    </row>
    <row r="63" spans="1:16" ht="12.75">
      <c r="A63" s="18" t="s">
        <v>39</v>
      </c>
      <c s="23" t="s">
        <v>156</v>
      </c>
      <c s="23" t="s">
        <v>679</v>
      </c>
      <c s="18" t="s">
        <v>41</v>
      </c>
      <c s="24" t="s">
        <v>680</v>
      </c>
      <c s="25" t="s">
        <v>358</v>
      </c>
      <c s="26">
        <v>1.8</v>
      </c>
      <c s="27">
        <v>0</v>
      </c>
      <c s="27">
        <f>ROUND(ROUND(H63,2)*ROUND(G63,3),2)</f>
      </c>
      <c r="O63">
        <f>(I63*21)/100</f>
      </c>
      <c t="s">
        <v>17</v>
      </c>
    </row>
    <row r="64" spans="1:5" ht="63.75">
      <c r="A64" s="28" t="s">
        <v>44</v>
      </c>
      <c r="E64" s="29" t="s">
        <v>1178</v>
      </c>
    </row>
    <row r="65" spans="1:5" ht="12.75">
      <c r="A65" s="30" t="s">
        <v>45</v>
      </c>
      <c r="E65" s="31" t="s">
        <v>1179</v>
      </c>
    </row>
    <row r="66" spans="1:5" ht="38.25">
      <c r="A66" t="s">
        <v>47</v>
      </c>
      <c r="E66" s="29" t="s">
        <v>660</v>
      </c>
    </row>
    <row r="67" spans="1:18" ht="12.75" customHeight="1">
      <c r="A67" s="5" t="s">
        <v>37</v>
      </c>
      <c s="5"/>
      <c s="35" t="s">
        <v>29</v>
      </c>
      <c s="5"/>
      <c s="21" t="s">
        <v>95</v>
      </c>
      <c s="5"/>
      <c s="5"/>
      <c s="5"/>
      <c s="36">
        <f>0+Q67</f>
      </c>
      <c r="O67">
        <f>0+R67</f>
      </c>
      <c r="Q67">
        <f>0+I68+I72+I76+I80+I84+I88+I92</f>
      </c>
      <c>
        <f>0+O68+O72+O76+O80+O84+O88+O92</f>
      </c>
    </row>
    <row r="68" spans="1:16" ht="12.75">
      <c r="A68" s="18" t="s">
        <v>39</v>
      </c>
      <c s="23" t="s">
        <v>161</v>
      </c>
      <c s="23" t="s">
        <v>693</v>
      </c>
      <c s="18" t="s">
        <v>41</v>
      </c>
      <c s="24" t="s">
        <v>937</v>
      </c>
      <c s="25" t="s">
        <v>170</v>
      </c>
      <c s="26">
        <v>168.612</v>
      </c>
      <c s="27">
        <v>0</v>
      </c>
      <c s="27">
        <f>ROUND(ROUND(H68,2)*ROUND(G68,3),2)</f>
      </c>
      <c r="O68">
        <f>(I68*21)/100</f>
      </c>
      <c t="s">
        <v>17</v>
      </c>
    </row>
    <row r="69" spans="1:5" ht="63.75">
      <c r="A69" s="28" t="s">
        <v>44</v>
      </c>
      <c r="E69" s="29" t="s">
        <v>1180</v>
      </c>
    </row>
    <row r="70" spans="1:5" ht="12.75">
      <c r="A70" s="30" t="s">
        <v>45</v>
      </c>
      <c r="E70" s="31" t="s">
        <v>1175</v>
      </c>
    </row>
    <row r="71" spans="1:5" ht="51">
      <c r="A71" t="s">
        <v>47</v>
      </c>
      <c r="E71" s="29" t="s">
        <v>697</v>
      </c>
    </row>
    <row r="72" spans="1:16" ht="12.75">
      <c r="A72" s="18" t="s">
        <v>39</v>
      </c>
      <c s="23" t="s">
        <v>167</v>
      </c>
      <c s="23" t="s">
        <v>719</v>
      </c>
      <c s="18" t="s">
        <v>41</v>
      </c>
      <c s="24" t="s">
        <v>1068</v>
      </c>
      <c s="25" t="s">
        <v>170</v>
      </c>
      <c s="26">
        <v>168.612</v>
      </c>
      <c s="27">
        <v>0</v>
      </c>
      <c s="27">
        <f>ROUND(ROUND(H72,2)*ROUND(G72,3),2)</f>
      </c>
      <c r="O72">
        <f>(I72*21)/100</f>
      </c>
      <c t="s">
        <v>17</v>
      </c>
    </row>
    <row r="73" spans="1:5" ht="63.75">
      <c r="A73" s="28" t="s">
        <v>44</v>
      </c>
      <c r="E73" s="29" t="s">
        <v>1181</v>
      </c>
    </row>
    <row r="74" spans="1:5" ht="12.75">
      <c r="A74" s="30" t="s">
        <v>45</v>
      </c>
      <c r="E74" s="31" t="s">
        <v>1175</v>
      </c>
    </row>
    <row r="75" spans="1:5" ht="51">
      <c r="A75" t="s">
        <v>47</v>
      </c>
      <c r="E75" s="29" t="s">
        <v>723</v>
      </c>
    </row>
    <row r="76" spans="1:16" ht="12.75">
      <c r="A76" s="18" t="s">
        <v>39</v>
      </c>
      <c s="23" t="s">
        <v>174</v>
      </c>
      <c s="23" t="s">
        <v>728</v>
      </c>
      <c s="18" t="s">
        <v>23</v>
      </c>
      <c s="24" t="s">
        <v>729</v>
      </c>
      <c s="25" t="s">
        <v>170</v>
      </c>
      <c s="26">
        <v>218.313</v>
      </c>
      <c s="27">
        <v>0</v>
      </c>
      <c s="27">
        <f>ROUND(ROUND(H76,2)*ROUND(G76,3),2)</f>
      </c>
      <c r="O76">
        <f>(I76*21)/100</f>
      </c>
      <c t="s">
        <v>17</v>
      </c>
    </row>
    <row r="77" spans="1:5" ht="63.75">
      <c r="A77" s="28" t="s">
        <v>44</v>
      </c>
      <c r="E77" s="29" t="s">
        <v>1182</v>
      </c>
    </row>
    <row r="78" spans="1:5" ht="12.75">
      <c r="A78" s="30" t="s">
        <v>45</v>
      </c>
      <c r="E78" s="31" t="s">
        <v>1183</v>
      </c>
    </row>
    <row r="79" spans="1:5" ht="51">
      <c r="A79" t="s">
        <v>47</v>
      </c>
      <c r="E79" s="29" t="s">
        <v>723</v>
      </c>
    </row>
    <row r="80" spans="1:16" ht="12.75">
      <c r="A80" s="18" t="s">
        <v>39</v>
      </c>
      <c s="23" t="s">
        <v>179</v>
      </c>
      <c s="23" t="s">
        <v>728</v>
      </c>
      <c s="18" t="s">
        <v>17</v>
      </c>
      <c s="24" t="s">
        <v>729</v>
      </c>
      <c s="25" t="s">
        <v>170</v>
      </c>
      <c s="26">
        <v>49.701</v>
      </c>
      <c s="27">
        <v>0</v>
      </c>
      <c s="27">
        <f>ROUND(ROUND(H80,2)*ROUND(G80,3),2)</f>
      </c>
      <c r="O80">
        <f>(I80*21)/100</f>
      </c>
      <c t="s">
        <v>17</v>
      </c>
    </row>
    <row r="81" spans="1:5" ht="63.75">
      <c r="A81" s="28" t="s">
        <v>44</v>
      </c>
      <c r="E81" s="29" t="s">
        <v>1184</v>
      </c>
    </row>
    <row r="82" spans="1:5" ht="12.75">
      <c r="A82" s="30" t="s">
        <v>45</v>
      </c>
      <c r="E82" s="31" t="s">
        <v>1185</v>
      </c>
    </row>
    <row r="83" spans="1:5" ht="51">
      <c r="A83" t="s">
        <v>47</v>
      </c>
      <c r="E83" s="29" t="s">
        <v>723</v>
      </c>
    </row>
    <row r="84" spans="1:16" ht="12.75">
      <c r="A84" s="18" t="s">
        <v>39</v>
      </c>
      <c s="23" t="s">
        <v>185</v>
      </c>
      <c s="23" t="s">
        <v>742</v>
      </c>
      <c s="18" t="s">
        <v>41</v>
      </c>
      <c s="24" t="s">
        <v>743</v>
      </c>
      <c s="25" t="s">
        <v>170</v>
      </c>
      <c s="26">
        <v>218.313</v>
      </c>
      <c s="27">
        <v>0</v>
      </c>
      <c s="27">
        <f>ROUND(ROUND(H84,2)*ROUND(G84,3),2)</f>
      </c>
      <c r="O84">
        <f>(I84*21)/100</f>
      </c>
      <c t="s">
        <v>17</v>
      </c>
    </row>
    <row r="85" spans="1:5" ht="63.75">
      <c r="A85" s="28" t="s">
        <v>44</v>
      </c>
      <c r="E85" s="29" t="s">
        <v>1186</v>
      </c>
    </row>
    <row r="86" spans="1:5" ht="12.75">
      <c r="A86" s="30" t="s">
        <v>45</v>
      </c>
      <c r="E86" s="31" t="s">
        <v>1183</v>
      </c>
    </row>
    <row r="87" spans="1:5" ht="140.25">
      <c r="A87" t="s">
        <v>47</v>
      </c>
      <c r="E87" s="29" t="s">
        <v>745</v>
      </c>
    </row>
    <row r="88" spans="1:16" ht="12.75">
      <c r="A88" s="18" t="s">
        <v>39</v>
      </c>
      <c s="23" t="s">
        <v>191</v>
      </c>
      <c s="23" t="s">
        <v>749</v>
      </c>
      <c s="18" t="s">
        <v>41</v>
      </c>
      <c s="24" t="s">
        <v>1085</v>
      </c>
      <c s="25" t="s">
        <v>170</v>
      </c>
      <c s="26">
        <v>218.313</v>
      </c>
      <c s="27">
        <v>0</v>
      </c>
      <c s="27">
        <f>ROUND(ROUND(H88,2)*ROUND(G88,3),2)</f>
      </c>
      <c r="O88">
        <f>(I88*21)/100</f>
      </c>
      <c t="s">
        <v>17</v>
      </c>
    </row>
    <row r="89" spans="1:5" ht="63.75">
      <c r="A89" s="28" t="s">
        <v>44</v>
      </c>
      <c r="E89" s="29" t="s">
        <v>1187</v>
      </c>
    </row>
    <row r="90" spans="1:5" ht="12.75">
      <c r="A90" s="30" t="s">
        <v>45</v>
      </c>
      <c r="E90" s="31" t="s">
        <v>1183</v>
      </c>
    </row>
    <row r="91" spans="1:5" ht="140.25">
      <c r="A91" t="s">
        <v>47</v>
      </c>
      <c r="E91" s="29" t="s">
        <v>745</v>
      </c>
    </row>
    <row r="92" spans="1:16" ht="12.75">
      <c r="A92" s="18" t="s">
        <v>39</v>
      </c>
      <c s="23" t="s">
        <v>197</v>
      </c>
      <c s="23" t="s">
        <v>761</v>
      </c>
      <c s="18" t="s">
        <v>41</v>
      </c>
      <c s="24" t="s">
        <v>762</v>
      </c>
      <c s="25" t="s">
        <v>104</v>
      </c>
      <c s="26">
        <v>221.522</v>
      </c>
      <c s="27">
        <v>0</v>
      </c>
      <c s="27">
        <f>ROUND(ROUND(H92,2)*ROUND(G92,3),2)</f>
      </c>
      <c r="O92">
        <f>(I92*21)/100</f>
      </c>
      <c t="s">
        <v>17</v>
      </c>
    </row>
    <row r="93" spans="1:5" ht="51">
      <c r="A93" s="28" t="s">
        <v>44</v>
      </c>
      <c r="E93" s="29" t="s">
        <v>1188</v>
      </c>
    </row>
    <row r="94" spans="1:5" ht="12.75">
      <c r="A94" s="30" t="s">
        <v>45</v>
      </c>
      <c r="E94" s="31" t="s">
        <v>1189</v>
      </c>
    </row>
    <row r="95" spans="1:5" ht="38.25">
      <c r="A95" t="s">
        <v>47</v>
      </c>
      <c r="E95" s="29" t="s">
        <v>765</v>
      </c>
    </row>
    <row r="96" spans="1:18" ht="12.75" customHeight="1">
      <c r="A96" s="5" t="s">
        <v>37</v>
      </c>
      <c s="5"/>
      <c s="35" t="s">
        <v>80</v>
      </c>
      <c s="5"/>
      <c s="21" t="s">
        <v>771</v>
      </c>
      <c s="5"/>
      <c s="5"/>
      <c s="5"/>
      <c s="36">
        <f>0+Q96</f>
      </c>
      <c r="O96">
        <f>0+R96</f>
      </c>
      <c r="Q96">
        <f>0+I97+I101</f>
      </c>
      <c>
        <f>0+O97+O101</f>
      </c>
    </row>
    <row r="97" spans="1:16" ht="12.75">
      <c r="A97" s="18" t="s">
        <v>39</v>
      </c>
      <c s="23" t="s">
        <v>200</v>
      </c>
      <c s="23" t="s">
        <v>773</v>
      </c>
      <c s="18" t="s">
        <v>41</v>
      </c>
      <c s="24" t="s">
        <v>1094</v>
      </c>
      <c s="25" t="s">
        <v>104</v>
      </c>
      <c s="26">
        <v>12</v>
      </c>
      <c s="27">
        <v>0</v>
      </c>
      <c s="27">
        <f>ROUND(ROUND(H97,2)*ROUND(G97,3),2)</f>
      </c>
      <c r="O97">
        <f>(I97*21)/100</f>
      </c>
      <c t="s">
        <v>17</v>
      </c>
    </row>
    <row r="98" spans="1:5" ht="153">
      <c r="A98" s="28" t="s">
        <v>44</v>
      </c>
      <c r="E98" s="29" t="s">
        <v>1190</v>
      </c>
    </row>
    <row r="99" spans="1:5" ht="12.75">
      <c r="A99" s="30" t="s">
        <v>45</v>
      </c>
      <c r="E99" s="31" t="s">
        <v>1191</v>
      </c>
    </row>
    <row r="100" spans="1:5" ht="255">
      <c r="A100" t="s">
        <v>47</v>
      </c>
      <c r="E100" s="29" t="s">
        <v>777</v>
      </c>
    </row>
    <row r="101" spans="1:16" ht="12.75">
      <c r="A101" s="18" t="s">
        <v>39</v>
      </c>
      <c s="23" t="s">
        <v>204</v>
      </c>
      <c s="23" t="s">
        <v>789</v>
      </c>
      <c s="18" t="s">
        <v>41</v>
      </c>
      <c s="24" t="s">
        <v>790</v>
      </c>
      <c s="25" t="s">
        <v>111</v>
      </c>
      <c s="26">
        <v>8</v>
      </c>
      <c s="27">
        <v>0</v>
      </c>
      <c s="27">
        <f>ROUND(ROUND(H101,2)*ROUND(G101,3),2)</f>
      </c>
      <c r="O101">
        <f>(I101*21)/100</f>
      </c>
      <c t="s">
        <v>17</v>
      </c>
    </row>
    <row r="102" spans="1:5" ht="140.25">
      <c r="A102" s="28" t="s">
        <v>44</v>
      </c>
      <c r="E102" s="29" t="s">
        <v>1192</v>
      </c>
    </row>
    <row r="103" spans="1:5" ht="12.75">
      <c r="A103" s="30" t="s">
        <v>45</v>
      </c>
      <c r="E103" s="31" t="s">
        <v>500</v>
      </c>
    </row>
    <row r="104" spans="1:5" ht="76.5">
      <c r="A104" t="s">
        <v>47</v>
      </c>
      <c r="E104" s="29" t="s">
        <v>1193</v>
      </c>
    </row>
    <row r="105" spans="1:18" ht="12.75" customHeight="1">
      <c r="A105" s="5" t="s">
        <v>37</v>
      </c>
      <c s="5"/>
      <c s="35" t="s">
        <v>34</v>
      </c>
      <c s="5"/>
      <c s="21" t="s">
        <v>108</v>
      </c>
      <c s="5"/>
      <c s="5"/>
      <c s="5"/>
      <c s="36">
        <f>0+Q105</f>
      </c>
      <c r="O105">
        <f>0+R105</f>
      </c>
      <c r="Q105">
        <f>0+I106+I110+I114+I118+I122+I126+I130+I134+I138</f>
      </c>
      <c>
        <f>0+O106+O110+O114+O118+O122+O126+O130+O134+O138</f>
      </c>
    </row>
    <row r="106" spans="1:16" ht="25.5">
      <c r="A106" s="18" t="s">
        <v>39</v>
      </c>
      <c s="23" t="s">
        <v>208</v>
      </c>
      <c s="23" t="s">
        <v>818</v>
      </c>
      <c s="18" t="s">
        <v>41</v>
      </c>
      <c s="24" t="s">
        <v>819</v>
      </c>
      <c s="25" t="s">
        <v>111</v>
      </c>
      <c s="26">
        <v>5</v>
      </c>
      <c s="27">
        <v>0</v>
      </c>
      <c s="27">
        <f>ROUND(ROUND(H106,2)*ROUND(G106,3),2)</f>
      </c>
      <c r="O106">
        <f>(I106*21)/100</f>
      </c>
      <c t="s">
        <v>17</v>
      </c>
    </row>
    <row r="107" spans="1:5" ht="89.25">
      <c r="A107" s="28" t="s">
        <v>44</v>
      </c>
      <c r="E107" s="29" t="s">
        <v>1194</v>
      </c>
    </row>
    <row r="108" spans="1:5" ht="12.75">
      <c r="A108" s="30" t="s">
        <v>45</v>
      </c>
      <c r="E108" s="31" t="s">
        <v>1101</v>
      </c>
    </row>
    <row r="109" spans="1:5" ht="25.5">
      <c r="A109" t="s">
        <v>47</v>
      </c>
      <c r="E109" s="29" t="s">
        <v>119</v>
      </c>
    </row>
    <row r="110" spans="1:16" ht="25.5">
      <c r="A110" s="18" t="s">
        <v>39</v>
      </c>
      <c s="23" t="s">
        <v>213</v>
      </c>
      <c s="23" t="s">
        <v>822</v>
      </c>
      <c s="18" t="s">
        <v>41</v>
      </c>
      <c s="24" t="s">
        <v>823</v>
      </c>
      <c s="25" t="s">
        <v>111</v>
      </c>
      <c s="26">
        <v>5</v>
      </c>
      <c s="27">
        <v>0</v>
      </c>
      <c s="27">
        <f>ROUND(ROUND(H110,2)*ROUND(G110,3),2)</f>
      </c>
      <c r="O110">
        <f>(I110*21)/100</f>
      </c>
      <c t="s">
        <v>17</v>
      </c>
    </row>
    <row r="111" spans="1:5" ht="114.75">
      <c r="A111" s="28" t="s">
        <v>44</v>
      </c>
      <c r="E111" s="29" t="s">
        <v>1195</v>
      </c>
    </row>
    <row r="112" spans="1:5" ht="12.75">
      <c r="A112" s="30" t="s">
        <v>45</v>
      </c>
      <c r="E112" s="31" t="s">
        <v>1101</v>
      </c>
    </row>
    <row r="113" spans="1:5" ht="25.5">
      <c r="A113" t="s">
        <v>47</v>
      </c>
      <c r="E113" s="29" t="s">
        <v>826</v>
      </c>
    </row>
    <row r="114" spans="1:16" ht="25.5">
      <c r="A114" s="18" t="s">
        <v>39</v>
      </c>
      <c s="23" t="s">
        <v>217</v>
      </c>
      <c s="23" t="s">
        <v>837</v>
      </c>
      <c s="18" t="s">
        <v>41</v>
      </c>
      <c s="24" t="s">
        <v>838</v>
      </c>
      <c s="25" t="s">
        <v>111</v>
      </c>
      <c s="26">
        <v>3</v>
      </c>
      <c s="27">
        <v>0</v>
      </c>
      <c s="27">
        <f>ROUND(ROUND(H114,2)*ROUND(G114,3),2)</f>
      </c>
      <c r="O114">
        <f>(I114*21)/100</f>
      </c>
      <c t="s">
        <v>17</v>
      </c>
    </row>
    <row r="115" spans="1:5" ht="12.75">
      <c r="A115" s="28" t="s">
        <v>44</v>
      </c>
      <c r="E115" s="29" t="s">
        <v>1196</v>
      </c>
    </row>
    <row r="116" spans="1:5" ht="12.75">
      <c r="A116" s="30" t="s">
        <v>45</v>
      </c>
      <c r="E116" s="31" t="s">
        <v>294</v>
      </c>
    </row>
    <row r="117" spans="1:5" ht="38.25">
      <c r="A117" t="s">
        <v>47</v>
      </c>
      <c r="E117" s="29" t="s">
        <v>840</v>
      </c>
    </row>
    <row r="118" spans="1:16" ht="12.75">
      <c r="A118" s="18" t="s">
        <v>39</v>
      </c>
      <c s="23" t="s">
        <v>221</v>
      </c>
      <c s="23" t="s">
        <v>157</v>
      </c>
      <c s="18" t="s">
        <v>41</v>
      </c>
      <c s="24" t="s">
        <v>158</v>
      </c>
      <c s="25" t="s">
        <v>111</v>
      </c>
      <c s="26">
        <v>3</v>
      </c>
      <c s="27">
        <v>0</v>
      </c>
      <c s="27">
        <f>ROUND(ROUND(H118,2)*ROUND(G118,3),2)</f>
      </c>
      <c r="O118">
        <f>(I118*21)/100</f>
      </c>
      <c t="s">
        <v>17</v>
      </c>
    </row>
    <row r="119" spans="1:5" ht="25.5">
      <c r="A119" s="28" t="s">
        <v>44</v>
      </c>
      <c r="E119" s="29" t="s">
        <v>1197</v>
      </c>
    </row>
    <row r="120" spans="1:5" ht="12.75">
      <c r="A120" s="30" t="s">
        <v>45</v>
      </c>
      <c r="E120" s="31" t="s">
        <v>294</v>
      </c>
    </row>
    <row r="121" spans="1:5" ht="25.5">
      <c r="A121" t="s">
        <v>47</v>
      </c>
      <c r="E121" s="29" t="s">
        <v>119</v>
      </c>
    </row>
    <row r="122" spans="1:16" ht="12.75">
      <c r="A122" s="18" t="s">
        <v>39</v>
      </c>
      <c s="23" t="s">
        <v>225</v>
      </c>
      <c s="23" t="s">
        <v>870</v>
      </c>
      <c s="18" t="s">
        <v>23</v>
      </c>
      <c s="24" t="s">
        <v>871</v>
      </c>
      <c s="25" t="s">
        <v>104</v>
      </c>
      <c s="26">
        <v>204.22</v>
      </c>
      <c s="27">
        <v>0</v>
      </c>
      <c s="27">
        <f>ROUND(ROUND(H122,2)*ROUND(G122,3),2)</f>
      </c>
      <c r="O122">
        <f>(I122*21)/100</f>
      </c>
      <c t="s">
        <v>17</v>
      </c>
    </row>
    <row r="123" spans="1:5" ht="76.5">
      <c r="A123" s="28" t="s">
        <v>44</v>
      </c>
      <c r="E123" s="29" t="s">
        <v>1198</v>
      </c>
    </row>
    <row r="124" spans="1:5" ht="12.75">
      <c r="A124" s="30" t="s">
        <v>45</v>
      </c>
      <c r="E124" s="31" t="s">
        <v>1199</v>
      </c>
    </row>
    <row r="125" spans="1:5" ht="51">
      <c r="A125" t="s">
        <v>47</v>
      </c>
      <c r="E125" s="29" t="s">
        <v>874</v>
      </c>
    </row>
    <row r="126" spans="1:16" ht="12.75">
      <c r="A126" s="18" t="s">
        <v>39</v>
      </c>
      <c s="23" t="s">
        <v>230</v>
      </c>
      <c s="23" t="s">
        <v>870</v>
      </c>
      <c s="18" t="s">
        <v>17</v>
      </c>
      <c s="24" t="s">
        <v>871</v>
      </c>
      <c s="25" t="s">
        <v>104</v>
      </c>
      <c s="26">
        <v>14.3</v>
      </c>
      <c s="27">
        <v>0</v>
      </c>
      <c s="27">
        <f>ROUND(ROUND(H126,2)*ROUND(G126,3),2)</f>
      </c>
      <c r="O126">
        <f>(I126*21)/100</f>
      </c>
      <c t="s">
        <v>17</v>
      </c>
    </row>
    <row r="127" spans="1:5" ht="76.5">
      <c r="A127" s="28" t="s">
        <v>44</v>
      </c>
      <c r="E127" s="29" t="s">
        <v>1200</v>
      </c>
    </row>
    <row r="128" spans="1:5" ht="12.75">
      <c r="A128" s="30" t="s">
        <v>45</v>
      </c>
      <c r="E128" s="31" t="s">
        <v>1201</v>
      </c>
    </row>
    <row r="129" spans="1:5" ht="51">
      <c r="A129" t="s">
        <v>47</v>
      </c>
      <c r="E129" s="29" t="s">
        <v>874</v>
      </c>
    </row>
    <row r="130" spans="1:16" ht="12.75">
      <c r="A130" s="18" t="s">
        <v>39</v>
      </c>
      <c s="23" t="s">
        <v>234</v>
      </c>
      <c s="23" t="s">
        <v>879</v>
      </c>
      <c s="18" t="s">
        <v>41</v>
      </c>
      <c s="24" t="s">
        <v>880</v>
      </c>
      <c s="25" t="s">
        <v>104</v>
      </c>
      <c s="26">
        <v>221.522</v>
      </c>
      <c s="27">
        <v>0</v>
      </c>
      <c s="27">
        <f>ROUND(ROUND(H130,2)*ROUND(G130,3),2)</f>
      </c>
      <c r="O130">
        <f>(I130*21)/100</f>
      </c>
      <c t="s">
        <v>17</v>
      </c>
    </row>
    <row r="131" spans="1:5" ht="51">
      <c r="A131" s="28" t="s">
        <v>44</v>
      </c>
      <c r="E131" s="29" t="s">
        <v>1202</v>
      </c>
    </row>
    <row r="132" spans="1:5" ht="12.75">
      <c r="A132" s="30" t="s">
        <v>45</v>
      </c>
      <c r="E132" s="31" t="s">
        <v>1189</v>
      </c>
    </row>
    <row r="133" spans="1:5" ht="25.5">
      <c r="A133" t="s">
        <v>47</v>
      </c>
      <c r="E133" s="29" t="s">
        <v>882</v>
      </c>
    </row>
    <row r="134" spans="1:16" ht="12.75">
      <c r="A134" s="18" t="s">
        <v>39</v>
      </c>
      <c s="23" t="s">
        <v>238</v>
      </c>
      <c s="23" t="s">
        <v>1203</v>
      </c>
      <c s="18" t="s">
        <v>41</v>
      </c>
      <c s="24" t="s">
        <v>1204</v>
      </c>
      <c s="25" t="s">
        <v>170</v>
      </c>
      <c s="26">
        <v>218.313</v>
      </c>
      <c s="27">
        <v>0</v>
      </c>
      <c s="27">
        <f>ROUND(ROUND(H134,2)*ROUND(G134,3),2)</f>
      </c>
      <c r="O134">
        <f>(I134*21)/100</f>
      </c>
      <c t="s">
        <v>17</v>
      </c>
    </row>
    <row r="135" spans="1:5" ht="63.75">
      <c r="A135" s="28" t="s">
        <v>44</v>
      </c>
      <c r="E135" s="29" t="s">
        <v>1205</v>
      </c>
    </row>
    <row r="136" spans="1:5" ht="12.75">
      <c r="A136" s="30" t="s">
        <v>45</v>
      </c>
      <c r="E136" s="31" t="s">
        <v>1183</v>
      </c>
    </row>
    <row r="137" spans="1:5" ht="25.5">
      <c r="A137" t="s">
        <v>47</v>
      </c>
      <c r="E137" s="29" t="s">
        <v>1206</v>
      </c>
    </row>
    <row r="138" spans="1:16" ht="12.75">
      <c r="A138" s="18" t="s">
        <v>39</v>
      </c>
      <c s="23" t="s">
        <v>243</v>
      </c>
      <c s="23" t="s">
        <v>898</v>
      </c>
      <c s="18" t="s">
        <v>41</v>
      </c>
      <c s="24" t="s">
        <v>899</v>
      </c>
      <c s="25" t="s">
        <v>111</v>
      </c>
      <c s="26">
        <v>2</v>
      </c>
      <c s="27">
        <v>0</v>
      </c>
      <c s="27">
        <f>ROUND(ROUND(H138,2)*ROUND(G138,3),2)</f>
      </c>
      <c r="O138">
        <f>(I138*21)/100</f>
      </c>
      <c t="s">
        <v>17</v>
      </c>
    </row>
    <row r="139" spans="1:5" ht="38.25">
      <c r="A139" s="28" t="s">
        <v>44</v>
      </c>
      <c r="E139" s="29" t="s">
        <v>1207</v>
      </c>
    </row>
    <row r="140" spans="1:5" ht="12.75">
      <c r="A140" s="30" t="s">
        <v>45</v>
      </c>
      <c r="E140" s="31" t="s">
        <v>135</v>
      </c>
    </row>
    <row r="141" spans="1:5" ht="76.5">
      <c r="A141" t="s">
        <v>47</v>
      </c>
      <c r="E141" s="29" t="s">
        <v>901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0+O8+O17+O98+O111+O116+O173+O186</f>
      </c>
      <c t="s">
        <v>16</v>
      </c>
    </row>
    <row r="3" spans="1:16" ht="15" customHeight="1">
      <c r="A3" t="s">
        <v>1</v>
      </c>
      <c s="8" t="s">
        <v>4</v>
      </c>
      <c s="9" t="s">
        <v>5</v>
      </c>
      <c s="1"/>
      <c s="10" t="s">
        <v>6</v>
      </c>
      <c s="1"/>
      <c s="4"/>
      <c s="3" t="s">
        <v>1208</v>
      </c>
      <c s="32">
        <f>0+I8+I17+I98+I111+I116+I173+I186</f>
      </c>
      <c r="O3" t="s">
        <v>13</v>
      </c>
      <c t="s">
        <v>17</v>
      </c>
    </row>
    <row r="4" spans="1:16" ht="15" customHeight="1">
      <c r="A4" t="s">
        <v>7</v>
      </c>
      <c s="12" t="s">
        <v>12</v>
      </c>
      <c s="13" t="s">
        <v>1208</v>
      </c>
      <c s="5"/>
      <c s="14" t="s">
        <v>1209</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346</v>
      </c>
      <c s="18" t="s">
        <v>23</v>
      </c>
      <c s="24" t="s">
        <v>347</v>
      </c>
      <c s="25" t="s">
        <v>98</v>
      </c>
      <c s="26">
        <v>1243.456</v>
      </c>
      <c s="27">
        <v>0</v>
      </c>
      <c s="27">
        <f>ROUND(ROUND(H9,2)*ROUND(G9,3),2)</f>
      </c>
      <c r="O9">
        <f>(I9*21)/100</f>
      </c>
      <c t="s">
        <v>17</v>
      </c>
    </row>
    <row r="10" spans="1:5" ht="12.75">
      <c r="A10" s="28" t="s">
        <v>44</v>
      </c>
      <c r="E10" s="29" t="s">
        <v>348</v>
      </c>
    </row>
    <row r="11" spans="1:5" ht="140.25">
      <c r="A11" s="30" t="s">
        <v>45</v>
      </c>
      <c r="E11" s="31" t="s">
        <v>1210</v>
      </c>
    </row>
    <row r="12" spans="1:5" ht="25.5">
      <c r="A12" t="s">
        <v>47</v>
      </c>
      <c r="E12" s="29" t="s">
        <v>350</v>
      </c>
    </row>
    <row r="13" spans="1:16" ht="12.75">
      <c r="A13" s="18" t="s">
        <v>39</v>
      </c>
      <c s="23" t="s">
        <v>17</v>
      </c>
      <c s="23" t="s">
        <v>346</v>
      </c>
      <c s="18" t="s">
        <v>17</v>
      </c>
      <c s="24" t="s">
        <v>347</v>
      </c>
      <c s="25" t="s">
        <v>98</v>
      </c>
      <c s="26">
        <v>5.4</v>
      </c>
      <c s="27">
        <v>0</v>
      </c>
      <c s="27">
        <f>ROUND(ROUND(H13,2)*ROUND(G13,3),2)</f>
      </c>
      <c r="O13">
        <f>(I13*21)/100</f>
      </c>
      <c t="s">
        <v>17</v>
      </c>
    </row>
    <row r="14" spans="1:5" ht="12.75">
      <c r="A14" s="28" t="s">
        <v>44</v>
      </c>
      <c r="E14" s="29" t="s">
        <v>351</v>
      </c>
    </row>
    <row r="15" spans="1:5" ht="25.5">
      <c r="A15" s="30" t="s">
        <v>45</v>
      </c>
      <c r="E15" s="31" t="s">
        <v>1211</v>
      </c>
    </row>
    <row r="16" spans="1:5" ht="25.5">
      <c r="A16" t="s">
        <v>47</v>
      </c>
      <c r="E16" s="29" t="s">
        <v>350</v>
      </c>
    </row>
    <row r="17" spans="1:18" ht="12.75" customHeight="1">
      <c r="A17" s="5" t="s">
        <v>37</v>
      </c>
      <c s="5"/>
      <c s="35" t="s">
        <v>23</v>
      </c>
      <c s="5"/>
      <c s="21" t="s">
        <v>355</v>
      </c>
      <c s="5"/>
      <c s="5"/>
      <c s="5"/>
      <c s="36">
        <f>0+Q17</f>
      </c>
      <c r="O17">
        <f>0+R17</f>
      </c>
      <c r="Q17">
        <f>0+I18+I22+I26+I30+I34+I38+I42+I46+I50+I54+I58+I62+I66+I70+I74+I78+I82+I86+I90+I94</f>
      </c>
      <c>
        <f>0+O18+O22+O26+O30+O34+O38+O42+O46+O50+O54+O58+O62+O66+O70+O74+O78+O82+O86+O90+O94</f>
      </c>
    </row>
    <row r="18" spans="1:16" ht="25.5">
      <c r="A18" s="18" t="s">
        <v>39</v>
      </c>
      <c s="23" t="s">
        <v>16</v>
      </c>
      <c s="23" t="s">
        <v>1212</v>
      </c>
      <c s="18" t="s">
        <v>41</v>
      </c>
      <c s="24" t="s">
        <v>1213</v>
      </c>
      <c s="25" t="s">
        <v>358</v>
      </c>
      <c s="26">
        <v>2.7</v>
      </c>
      <c s="27">
        <v>0</v>
      </c>
      <c s="27">
        <f>ROUND(ROUND(H18,2)*ROUND(G18,3),2)</f>
      </c>
      <c r="O18">
        <f>(I18*21)/100</f>
      </c>
      <c t="s">
        <v>17</v>
      </c>
    </row>
    <row r="19" spans="1:5" ht="51">
      <c r="A19" s="28" t="s">
        <v>44</v>
      </c>
      <c r="E19" s="29" t="s">
        <v>1214</v>
      </c>
    </row>
    <row r="20" spans="1:5" ht="12.75">
      <c r="A20" s="30" t="s">
        <v>45</v>
      </c>
      <c r="E20" s="31" t="s">
        <v>1215</v>
      </c>
    </row>
    <row r="21" spans="1:5" ht="63.75">
      <c r="A21" t="s">
        <v>47</v>
      </c>
      <c r="E21" s="29" t="s">
        <v>988</v>
      </c>
    </row>
    <row r="22" spans="1:16" ht="25.5">
      <c r="A22" s="18" t="s">
        <v>39</v>
      </c>
      <c s="23" t="s">
        <v>27</v>
      </c>
      <c s="23" t="s">
        <v>1216</v>
      </c>
      <c s="18" t="s">
        <v>41</v>
      </c>
      <c s="24" t="s">
        <v>1217</v>
      </c>
      <c s="25" t="s">
        <v>435</v>
      </c>
      <c s="26">
        <v>59.4</v>
      </c>
      <c s="27">
        <v>0</v>
      </c>
      <c s="27">
        <f>ROUND(ROUND(H22,2)*ROUND(G22,3),2)</f>
      </c>
      <c r="O22">
        <f>(I22*21)/100</f>
      </c>
      <c t="s">
        <v>17</v>
      </c>
    </row>
    <row r="23" spans="1:5" ht="12.75">
      <c r="A23" s="28" t="s">
        <v>44</v>
      </c>
      <c r="E23" s="29" t="s">
        <v>1218</v>
      </c>
    </row>
    <row r="24" spans="1:5" ht="12.75">
      <c r="A24" s="30" t="s">
        <v>45</v>
      </c>
      <c r="E24" s="31" t="s">
        <v>1219</v>
      </c>
    </row>
    <row r="25" spans="1:5" ht="25.5">
      <c r="A25" t="s">
        <v>47</v>
      </c>
      <c r="E25" s="29" t="s">
        <v>438</v>
      </c>
    </row>
    <row r="26" spans="1:16" ht="12.75">
      <c r="A26" s="18" t="s">
        <v>39</v>
      </c>
      <c s="23" t="s">
        <v>29</v>
      </c>
      <c s="23" t="s">
        <v>550</v>
      </c>
      <c s="18" t="s">
        <v>41</v>
      </c>
      <c s="24" t="s">
        <v>551</v>
      </c>
      <c s="25" t="s">
        <v>358</v>
      </c>
      <c s="26">
        <v>89.521</v>
      </c>
      <c s="27">
        <v>0</v>
      </c>
      <c s="27">
        <f>ROUND(ROUND(H26,2)*ROUND(G26,3),2)</f>
      </c>
      <c r="O26">
        <f>(I26*21)/100</f>
      </c>
      <c t="s">
        <v>17</v>
      </c>
    </row>
    <row r="27" spans="1:5" ht="76.5">
      <c r="A27" s="28" t="s">
        <v>44</v>
      </c>
      <c r="E27" s="29" t="s">
        <v>1220</v>
      </c>
    </row>
    <row r="28" spans="1:5" ht="12.75">
      <c r="A28" s="30" t="s">
        <v>45</v>
      </c>
      <c r="E28" s="31" t="s">
        <v>1221</v>
      </c>
    </row>
    <row r="29" spans="1:5" ht="38.25">
      <c r="A29" t="s">
        <v>47</v>
      </c>
      <c r="E29" s="29" t="s">
        <v>554</v>
      </c>
    </row>
    <row r="30" spans="1:16" ht="12.75">
      <c r="A30" s="18" t="s">
        <v>39</v>
      </c>
      <c s="23" t="s">
        <v>31</v>
      </c>
      <c s="23" t="s">
        <v>557</v>
      </c>
      <c s="18" t="s">
        <v>41</v>
      </c>
      <c s="24" t="s">
        <v>558</v>
      </c>
      <c s="25" t="s">
        <v>358</v>
      </c>
      <c s="26">
        <v>594.852</v>
      </c>
      <c s="27">
        <v>0</v>
      </c>
      <c s="27">
        <f>ROUND(ROUND(H30,2)*ROUND(G30,3),2)</f>
      </c>
      <c r="O30">
        <f>(I30*21)/100</f>
      </c>
      <c t="s">
        <v>17</v>
      </c>
    </row>
    <row r="31" spans="1:5" ht="51">
      <c r="A31" s="28" t="s">
        <v>44</v>
      </c>
      <c r="E31" s="29" t="s">
        <v>1222</v>
      </c>
    </row>
    <row r="32" spans="1:5" ht="12.75">
      <c r="A32" s="30" t="s">
        <v>45</v>
      </c>
      <c r="E32" s="31" t="s">
        <v>1223</v>
      </c>
    </row>
    <row r="33" spans="1:5" ht="369.75">
      <c r="A33" t="s">
        <v>47</v>
      </c>
      <c r="E33" s="29" t="s">
        <v>561</v>
      </c>
    </row>
    <row r="34" spans="1:16" ht="12.75">
      <c r="A34" s="18" t="s">
        <v>39</v>
      </c>
      <c s="23" t="s">
        <v>77</v>
      </c>
      <c s="23" t="s">
        <v>562</v>
      </c>
      <c s="18" t="s">
        <v>41</v>
      </c>
      <c s="24" t="s">
        <v>563</v>
      </c>
      <c s="25" t="s">
        <v>364</v>
      </c>
      <c s="26">
        <v>6543.372</v>
      </c>
      <c s="27">
        <v>0</v>
      </c>
      <c s="27">
        <f>ROUND(ROUND(H34,2)*ROUND(G34,3),2)</f>
      </c>
      <c r="O34">
        <f>(I34*21)/100</f>
      </c>
      <c t="s">
        <v>17</v>
      </c>
    </row>
    <row r="35" spans="1:5" ht="12.75">
      <c r="A35" s="28" t="s">
        <v>44</v>
      </c>
      <c r="E35" s="29" t="s">
        <v>564</v>
      </c>
    </row>
    <row r="36" spans="1:5" ht="12.75">
      <c r="A36" s="30" t="s">
        <v>45</v>
      </c>
      <c r="E36" s="31" t="s">
        <v>1224</v>
      </c>
    </row>
    <row r="37" spans="1:5" ht="25.5">
      <c r="A37" t="s">
        <v>47</v>
      </c>
      <c r="E37" s="29" t="s">
        <v>566</v>
      </c>
    </row>
    <row r="38" spans="1:16" ht="12.75">
      <c r="A38" s="18" t="s">
        <v>39</v>
      </c>
      <c s="23" t="s">
        <v>80</v>
      </c>
      <c s="23" t="s">
        <v>567</v>
      </c>
      <c s="18" t="s">
        <v>41</v>
      </c>
      <c s="24" t="s">
        <v>568</v>
      </c>
      <c s="25" t="s">
        <v>358</v>
      </c>
      <c s="26">
        <v>2.8</v>
      </c>
      <c s="27">
        <v>0</v>
      </c>
      <c s="27">
        <f>ROUND(ROUND(H38,2)*ROUND(G38,3),2)</f>
      </c>
      <c r="O38">
        <f>(I38*21)/100</f>
      </c>
      <c t="s">
        <v>17</v>
      </c>
    </row>
    <row r="39" spans="1:5" ht="25.5">
      <c r="A39" s="28" t="s">
        <v>44</v>
      </c>
      <c r="E39" s="29" t="s">
        <v>1225</v>
      </c>
    </row>
    <row r="40" spans="1:5" ht="12.75">
      <c r="A40" s="30" t="s">
        <v>45</v>
      </c>
      <c r="E40" s="31" t="s">
        <v>1226</v>
      </c>
    </row>
    <row r="41" spans="1:5" ht="318.75">
      <c r="A41" t="s">
        <v>47</v>
      </c>
      <c r="E41" s="29" t="s">
        <v>361</v>
      </c>
    </row>
    <row r="42" spans="1:16" ht="12.75">
      <c r="A42" s="18" t="s">
        <v>39</v>
      </c>
      <c s="23" t="s">
        <v>34</v>
      </c>
      <c s="23" t="s">
        <v>571</v>
      </c>
      <c s="18" t="s">
        <v>41</v>
      </c>
      <c s="24" t="s">
        <v>572</v>
      </c>
      <c s="25" t="s">
        <v>364</v>
      </c>
      <c s="26">
        <v>30.8</v>
      </c>
      <c s="27">
        <v>0</v>
      </c>
      <c s="27">
        <f>ROUND(ROUND(H42,2)*ROUND(G42,3),2)</f>
      </c>
      <c r="O42">
        <f>(I42*21)/100</f>
      </c>
      <c t="s">
        <v>17</v>
      </c>
    </row>
    <row r="43" spans="1:5" ht="12.75">
      <c r="A43" s="28" t="s">
        <v>44</v>
      </c>
      <c r="E43" s="29" t="s">
        <v>573</v>
      </c>
    </row>
    <row r="44" spans="1:5" ht="12.75">
      <c r="A44" s="30" t="s">
        <v>45</v>
      </c>
      <c r="E44" s="31" t="s">
        <v>1227</v>
      </c>
    </row>
    <row r="45" spans="1:5" ht="25.5">
      <c r="A45" t="s">
        <v>47</v>
      </c>
      <c r="E45" s="29" t="s">
        <v>566</v>
      </c>
    </row>
    <row r="46" spans="1:16" ht="12.75">
      <c r="A46" s="18" t="s">
        <v>39</v>
      </c>
      <c s="23" t="s">
        <v>36</v>
      </c>
      <c s="23" t="s">
        <v>575</v>
      </c>
      <c s="18" t="s">
        <v>41</v>
      </c>
      <c s="24" t="s">
        <v>576</v>
      </c>
      <c s="25" t="s">
        <v>358</v>
      </c>
      <c s="26">
        <v>1.2</v>
      </c>
      <c s="27">
        <v>0</v>
      </c>
      <c s="27">
        <f>ROUND(ROUND(H46,2)*ROUND(G46,3),2)</f>
      </c>
      <c r="O46">
        <f>(I46*21)/100</f>
      </c>
      <c t="s">
        <v>17</v>
      </c>
    </row>
    <row r="47" spans="1:5" ht="25.5">
      <c r="A47" s="28" t="s">
        <v>44</v>
      </c>
      <c r="E47" s="29" t="s">
        <v>1228</v>
      </c>
    </row>
    <row r="48" spans="1:5" ht="12.75">
      <c r="A48" s="30" t="s">
        <v>45</v>
      </c>
      <c r="E48" s="31" t="s">
        <v>1229</v>
      </c>
    </row>
    <row r="49" spans="1:5" ht="318.75">
      <c r="A49" t="s">
        <v>47</v>
      </c>
      <c r="E49" s="29" t="s">
        <v>579</v>
      </c>
    </row>
    <row r="50" spans="1:16" ht="12.75">
      <c r="A50" s="18" t="s">
        <v>39</v>
      </c>
      <c s="23" t="s">
        <v>87</v>
      </c>
      <c s="23" t="s">
        <v>580</v>
      </c>
      <c s="18" t="s">
        <v>41</v>
      </c>
      <c s="24" t="s">
        <v>581</v>
      </c>
      <c s="25" t="s">
        <v>364</v>
      </c>
      <c s="26">
        <v>13.2</v>
      </c>
      <c s="27">
        <v>0</v>
      </c>
      <c s="27">
        <f>ROUND(ROUND(H50,2)*ROUND(G50,3),2)</f>
      </c>
      <c r="O50">
        <f>(I50*21)/100</f>
      </c>
      <c t="s">
        <v>17</v>
      </c>
    </row>
    <row r="51" spans="1:5" ht="12.75">
      <c r="A51" s="28" t="s">
        <v>44</v>
      </c>
      <c r="E51" s="29" t="s">
        <v>582</v>
      </c>
    </row>
    <row r="52" spans="1:5" ht="12.75">
      <c r="A52" s="30" t="s">
        <v>45</v>
      </c>
      <c r="E52" s="31" t="s">
        <v>1230</v>
      </c>
    </row>
    <row r="53" spans="1:5" ht="25.5">
      <c r="A53" t="s">
        <v>47</v>
      </c>
      <c r="E53" s="29" t="s">
        <v>566</v>
      </c>
    </row>
    <row r="54" spans="1:16" ht="12.75">
      <c r="A54" s="18" t="s">
        <v>39</v>
      </c>
      <c s="23" t="s">
        <v>146</v>
      </c>
      <c s="23" t="s">
        <v>356</v>
      </c>
      <c s="18" t="s">
        <v>41</v>
      </c>
      <c s="24" t="s">
        <v>357</v>
      </c>
      <c s="25" t="s">
        <v>358</v>
      </c>
      <c s="26">
        <v>16.013</v>
      </c>
      <c s="27">
        <v>0</v>
      </c>
      <c s="27">
        <f>ROUND(ROUND(H54,2)*ROUND(G54,3),2)</f>
      </c>
      <c r="O54">
        <f>(I54*21)/100</f>
      </c>
      <c t="s">
        <v>17</v>
      </c>
    </row>
    <row r="55" spans="1:5" ht="76.5">
      <c r="A55" s="28" t="s">
        <v>44</v>
      </c>
      <c r="E55" s="29" t="s">
        <v>1231</v>
      </c>
    </row>
    <row r="56" spans="1:5" ht="25.5">
      <c r="A56" s="30" t="s">
        <v>45</v>
      </c>
      <c r="E56" s="31" t="s">
        <v>1232</v>
      </c>
    </row>
    <row r="57" spans="1:5" ht="318.75">
      <c r="A57" t="s">
        <v>47</v>
      </c>
      <c r="E57" s="29" t="s">
        <v>361</v>
      </c>
    </row>
    <row r="58" spans="1:16" ht="12.75">
      <c r="A58" s="18" t="s">
        <v>39</v>
      </c>
      <c s="23" t="s">
        <v>150</v>
      </c>
      <c s="23" t="s">
        <v>362</v>
      </c>
      <c s="18" t="s">
        <v>41</v>
      </c>
      <c s="24" t="s">
        <v>363</v>
      </c>
      <c s="25" t="s">
        <v>364</v>
      </c>
      <c s="26">
        <v>176.143</v>
      </c>
      <c s="27">
        <v>0</v>
      </c>
      <c s="27">
        <f>ROUND(ROUND(H58,2)*ROUND(G58,3),2)</f>
      </c>
      <c r="O58">
        <f>(I58*21)/100</f>
      </c>
      <c t="s">
        <v>17</v>
      </c>
    </row>
    <row r="59" spans="1:5" ht="12.75">
      <c r="A59" s="28" t="s">
        <v>44</v>
      </c>
      <c r="E59" s="29" t="s">
        <v>586</v>
      </c>
    </row>
    <row r="60" spans="1:5" ht="12.75">
      <c r="A60" s="30" t="s">
        <v>45</v>
      </c>
      <c r="E60" s="31" t="s">
        <v>1233</v>
      </c>
    </row>
    <row r="61" spans="1:5" ht="25.5">
      <c r="A61" t="s">
        <v>47</v>
      </c>
      <c r="E61" s="29" t="s">
        <v>566</v>
      </c>
    </row>
    <row r="62" spans="1:16" ht="12.75">
      <c r="A62" s="18" t="s">
        <v>39</v>
      </c>
      <c s="23" t="s">
        <v>156</v>
      </c>
      <c s="23" t="s">
        <v>588</v>
      </c>
      <c s="18" t="s">
        <v>41</v>
      </c>
      <c s="24" t="s">
        <v>589</v>
      </c>
      <c s="25" t="s">
        <v>358</v>
      </c>
      <c s="26">
        <v>6.863</v>
      </c>
      <c s="27">
        <v>0</v>
      </c>
      <c s="27">
        <f>ROUND(ROUND(H62,2)*ROUND(G62,3),2)</f>
      </c>
      <c r="O62">
        <f>(I62*21)/100</f>
      </c>
      <c t="s">
        <v>17</v>
      </c>
    </row>
    <row r="63" spans="1:5" ht="76.5">
      <c r="A63" s="28" t="s">
        <v>44</v>
      </c>
      <c r="E63" s="29" t="s">
        <v>1231</v>
      </c>
    </row>
    <row r="64" spans="1:5" ht="25.5">
      <c r="A64" s="30" t="s">
        <v>45</v>
      </c>
      <c r="E64" s="31" t="s">
        <v>1234</v>
      </c>
    </row>
    <row r="65" spans="1:5" ht="318.75">
      <c r="A65" t="s">
        <v>47</v>
      </c>
      <c r="E65" s="29" t="s">
        <v>579</v>
      </c>
    </row>
    <row r="66" spans="1:16" ht="12.75">
      <c r="A66" s="18" t="s">
        <v>39</v>
      </c>
      <c s="23" t="s">
        <v>161</v>
      </c>
      <c s="23" t="s">
        <v>592</v>
      </c>
      <c s="18" t="s">
        <v>41</v>
      </c>
      <c s="24" t="s">
        <v>593</v>
      </c>
      <c s="25" t="s">
        <v>364</v>
      </c>
      <c s="26">
        <v>75.493</v>
      </c>
      <c s="27">
        <v>0</v>
      </c>
      <c s="27">
        <f>ROUND(ROUND(H66,2)*ROUND(G66,3),2)</f>
      </c>
      <c r="O66">
        <f>(I66*21)/100</f>
      </c>
      <c t="s">
        <v>17</v>
      </c>
    </row>
    <row r="67" spans="1:5" ht="12.75">
      <c r="A67" s="28" t="s">
        <v>44</v>
      </c>
      <c r="E67" s="29" t="s">
        <v>594</v>
      </c>
    </row>
    <row r="68" spans="1:5" ht="12.75">
      <c r="A68" s="30" t="s">
        <v>45</v>
      </c>
      <c r="E68" s="31" t="s">
        <v>1235</v>
      </c>
    </row>
    <row r="69" spans="1:5" ht="25.5">
      <c r="A69" t="s">
        <v>47</v>
      </c>
      <c r="E69" s="29" t="s">
        <v>566</v>
      </c>
    </row>
    <row r="70" spans="1:16" ht="12.75">
      <c r="A70" s="18" t="s">
        <v>39</v>
      </c>
      <c s="23" t="s">
        <v>167</v>
      </c>
      <c s="23" t="s">
        <v>368</v>
      </c>
      <c s="18" t="s">
        <v>41</v>
      </c>
      <c s="24" t="s">
        <v>369</v>
      </c>
      <c s="25" t="s">
        <v>358</v>
      </c>
      <c s="26">
        <v>661.728</v>
      </c>
      <c s="27">
        <v>0</v>
      </c>
      <c s="27">
        <f>ROUND(ROUND(H70,2)*ROUND(G70,3),2)</f>
      </c>
      <c r="O70">
        <f>(I70*21)/100</f>
      </c>
      <c t="s">
        <v>17</v>
      </c>
    </row>
    <row r="71" spans="1:5" ht="12.75">
      <c r="A71" s="28" t="s">
        <v>44</v>
      </c>
      <c r="E71" s="29" t="s">
        <v>370</v>
      </c>
    </row>
    <row r="72" spans="1:5" ht="140.25">
      <c r="A72" s="30" t="s">
        <v>45</v>
      </c>
      <c r="E72" s="31" t="s">
        <v>1236</v>
      </c>
    </row>
    <row r="73" spans="1:5" ht="191.25">
      <c r="A73" t="s">
        <v>47</v>
      </c>
      <c r="E73" s="29" t="s">
        <v>372</v>
      </c>
    </row>
    <row r="74" spans="1:16" ht="12.75">
      <c r="A74" s="18" t="s">
        <v>39</v>
      </c>
      <c s="23" t="s">
        <v>174</v>
      </c>
      <c s="23" t="s">
        <v>607</v>
      </c>
      <c s="18" t="s">
        <v>41</v>
      </c>
      <c s="24" t="s">
        <v>608</v>
      </c>
      <c s="25" t="s">
        <v>358</v>
      </c>
      <c s="26">
        <v>16.5</v>
      </c>
      <c s="27">
        <v>0</v>
      </c>
      <c s="27">
        <f>ROUND(ROUND(H74,2)*ROUND(G74,3),2)</f>
      </c>
      <c r="O74">
        <f>(I74*21)/100</f>
      </c>
      <c t="s">
        <v>17</v>
      </c>
    </row>
    <row r="75" spans="1:5" ht="51">
      <c r="A75" s="28" t="s">
        <v>44</v>
      </c>
      <c r="E75" s="29" t="s">
        <v>1237</v>
      </c>
    </row>
    <row r="76" spans="1:5" ht="12.75">
      <c r="A76" s="30" t="s">
        <v>45</v>
      </c>
      <c r="E76" s="31" t="s">
        <v>1238</v>
      </c>
    </row>
    <row r="77" spans="1:5" ht="229.5">
      <c r="A77" t="s">
        <v>47</v>
      </c>
      <c r="E77" s="29" t="s">
        <v>611</v>
      </c>
    </row>
    <row r="78" spans="1:16" ht="12.75">
      <c r="A78" s="18" t="s">
        <v>39</v>
      </c>
      <c s="23" t="s">
        <v>179</v>
      </c>
      <c s="23" t="s">
        <v>612</v>
      </c>
      <c s="18" t="s">
        <v>41</v>
      </c>
      <c s="24" t="s">
        <v>613</v>
      </c>
      <c s="25" t="s">
        <v>358</v>
      </c>
      <c s="26">
        <v>6.863</v>
      </c>
      <c s="27">
        <v>0</v>
      </c>
      <c s="27">
        <f>ROUND(ROUND(H78,2)*ROUND(G78,3),2)</f>
      </c>
      <c r="O78">
        <f>(I78*21)/100</f>
      </c>
      <c t="s">
        <v>17</v>
      </c>
    </row>
    <row r="79" spans="1:5" ht="51">
      <c r="A79" s="28" t="s">
        <v>44</v>
      </c>
      <c r="E79" s="29" t="s">
        <v>1172</v>
      </c>
    </row>
    <row r="80" spans="1:5" ht="12.75">
      <c r="A80" s="30" t="s">
        <v>45</v>
      </c>
      <c r="E80" s="31" t="s">
        <v>1239</v>
      </c>
    </row>
    <row r="81" spans="1:5" ht="293.25">
      <c r="A81" t="s">
        <v>47</v>
      </c>
      <c r="E81" s="29" t="s">
        <v>616</v>
      </c>
    </row>
    <row r="82" spans="1:16" ht="12.75">
      <c r="A82" s="18" t="s">
        <v>39</v>
      </c>
      <c s="23" t="s">
        <v>185</v>
      </c>
      <c s="23" t="s">
        <v>378</v>
      </c>
      <c s="18" t="s">
        <v>23</v>
      </c>
      <c s="24" t="s">
        <v>379</v>
      </c>
      <c s="25" t="s">
        <v>170</v>
      </c>
      <c s="26">
        <v>752.555</v>
      </c>
      <c s="27">
        <v>0</v>
      </c>
      <c s="27">
        <f>ROUND(ROUND(H82,2)*ROUND(G82,3),2)</f>
      </c>
      <c r="O82">
        <f>(I82*21)/100</f>
      </c>
      <c t="s">
        <v>17</v>
      </c>
    </row>
    <row r="83" spans="1:5" ht="51">
      <c r="A83" s="28" t="s">
        <v>44</v>
      </c>
      <c r="E83" s="29" t="s">
        <v>1240</v>
      </c>
    </row>
    <row r="84" spans="1:5" ht="12.75">
      <c r="A84" s="30" t="s">
        <v>45</v>
      </c>
      <c r="E84" s="31" t="s">
        <v>1241</v>
      </c>
    </row>
    <row r="85" spans="1:5" ht="25.5">
      <c r="A85" t="s">
        <v>47</v>
      </c>
      <c r="E85" s="29" t="s">
        <v>382</v>
      </c>
    </row>
    <row r="86" spans="1:16" ht="12.75">
      <c r="A86" s="18" t="s">
        <v>39</v>
      </c>
      <c s="23" t="s">
        <v>191</v>
      </c>
      <c s="23" t="s">
        <v>378</v>
      </c>
      <c s="18" t="s">
        <v>17</v>
      </c>
      <c s="24" t="s">
        <v>379</v>
      </c>
      <c s="25" t="s">
        <v>170</v>
      </c>
      <c s="26">
        <v>179.789</v>
      </c>
      <c s="27">
        <v>0</v>
      </c>
      <c s="27">
        <f>ROUND(ROUND(H86,2)*ROUND(G86,3),2)</f>
      </c>
      <c r="O86">
        <f>(I86*21)/100</f>
      </c>
      <c t="s">
        <v>17</v>
      </c>
    </row>
    <row r="87" spans="1:5" ht="51">
      <c r="A87" s="28" t="s">
        <v>44</v>
      </c>
      <c r="E87" s="29" t="s">
        <v>1242</v>
      </c>
    </row>
    <row r="88" spans="1:5" ht="12.75">
      <c r="A88" s="30" t="s">
        <v>45</v>
      </c>
      <c r="E88" s="31" t="s">
        <v>1243</v>
      </c>
    </row>
    <row r="89" spans="1:5" ht="25.5">
      <c r="A89" t="s">
        <v>47</v>
      </c>
      <c r="E89" s="29" t="s">
        <v>382</v>
      </c>
    </row>
    <row r="90" spans="1:16" ht="12.75">
      <c r="A90" s="18" t="s">
        <v>39</v>
      </c>
      <c s="23" t="s">
        <v>197</v>
      </c>
      <c s="23" t="s">
        <v>378</v>
      </c>
      <c s="18" t="s">
        <v>16</v>
      </c>
      <c s="24" t="s">
        <v>379</v>
      </c>
      <c s="25" t="s">
        <v>170</v>
      </c>
      <c s="26">
        <v>630.104</v>
      </c>
      <c s="27">
        <v>0</v>
      </c>
      <c s="27">
        <f>ROUND(ROUND(H90,2)*ROUND(G90,3),2)</f>
      </c>
      <c r="O90">
        <f>(I90*21)/100</f>
      </c>
      <c t="s">
        <v>17</v>
      </c>
    </row>
    <row r="91" spans="1:5" ht="51">
      <c r="A91" s="28" t="s">
        <v>44</v>
      </c>
      <c r="E91" s="29" t="s">
        <v>1244</v>
      </c>
    </row>
    <row r="92" spans="1:5" ht="12.75">
      <c r="A92" s="30" t="s">
        <v>45</v>
      </c>
      <c r="E92" s="31" t="s">
        <v>1245</v>
      </c>
    </row>
    <row r="93" spans="1:5" ht="25.5">
      <c r="A93" t="s">
        <v>47</v>
      </c>
      <c r="E93" s="29" t="s">
        <v>382</v>
      </c>
    </row>
    <row r="94" spans="1:16" ht="12.75">
      <c r="A94" s="18" t="s">
        <v>39</v>
      </c>
      <c s="23" t="s">
        <v>200</v>
      </c>
      <c s="23" t="s">
        <v>621</v>
      </c>
      <c s="18" t="s">
        <v>41</v>
      </c>
      <c s="24" t="s">
        <v>622</v>
      </c>
      <c s="25" t="s">
        <v>170</v>
      </c>
      <c s="26">
        <v>500</v>
      </c>
      <c s="27">
        <v>0</v>
      </c>
      <c s="27">
        <f>ROUND(ROUND(H94,2)*ROUND(G94,3),2)</f>
      </c>
      <c r="O94">
        <f>(I94*21)/100</f>
      </c>
      <c t="s">
        <v>17</v>
      </c>
    </row>
    <row r="95" spans="1:5" ht="38.25">
      <c r="A95" s="28" t="s">
        <v>44</v>
      </c>
      <c r="E95" s="29" t="s">
        <v>1246</v>
      </c>
    </row>
    <row r="96" spans="1:5" ht="12.75">
      <c r="A96" s="30" t="s">
        <v>45</v>
      </c>
      <c r="E96" s="31" t="s">
        <v>1247</v>
      </c>
    </row>
    <row r="97" spans="1:5" ht="25.5">
      <c r="A97" t="s">
        <v>47</v>
      </c>
      <c r="E97" s="29" t="s">
        <v>625</v>
      </c>
    </row>
    <row r="98" spans="1:18" ht="12.75" customHeight="1">
      <c r="A98" s="5" t="s">
        <v>37</v>
      </c>
      <c s="5"/>
      <c s="35" t="s">
        <v>17</v>
      </c>
      <c s="5"/>
      <c s="21" t="s">
        <v>645</v>
      </c>
      <c s="5"/>
      <c s="5"/>
      <c s="5"/>
      <c s="36">
        <f>0+Q98</f>
      </c>
      <c r="O98">
        <f>0+R98</f>
      </c>
      <c r="Q98">
        <f>0+I99+I103+I107</f>
      </c>
      <c>
        <f>0+O99+O103+O107</f>
      </c>
    </row>
    <row r="99" spans="1:16" ht="12.75">
      <c r="A99" s="18" t="s">
        <v>39</v>
      </c>
      <c s="23" t="s">
        <v>204</v>
      </c>
      <c s="23" t="s">
        <v>646</v>
      </c>
      <c s="18" t="s">
        <v>41</v>
      </c>
      <c s="24" t="s">
        <v>647</v>
      </c>
      <c s="25" t="s">
        <v>104</v>
      </c>
      <c s="26">
        <v>101.75</v>
      </c>
      <c s="27">
        <v>0</v>
      </c>
      <c s="27">
        <f>ROUND(ROUND(H99,2)*ROUND(G99,3),2)</f>
      </c>
      <c r="O99">
        <f>(I99*21)/100</f>
      </c>
      <c t="s">
        <v>17</v>
      </c>
    </row>
    <row r="100" spans="1:5" ht="89.25">
      <c r="A100" s="28" t="s">
        <v>44</v>
      </c>
      <c r="E100" s="29" t="s">
        <v>1248</v>
      </c>
    </row>
    <row r="101" spans="1:5" ht="12.75">
      <c r="A101" s="30" t="s">
        <v>45</v>
      </c>
      <c r="E101" s="31" t="s">
        <v>1249</v>
      </c>
    </row>
    <row r="102" spans="1:5" ht="165.75">
      <c r="A102" t="s">
        <v>47</v>
      </c>
      <c r="E102" s="29" t="s">
        <v>1040</v>
      </c>
    </row>
    <row r="103" spans="1:16" ht="12.75">
      <c r="A103" s="18" t="s">
        <v>39</v>
      </c>
      <c s="23" t="s">
        <v>208</v>
      </c>
      <c s="23" t="s">
        <v>651</v>
      </c>
      <c s="18" t="s">
        <v>41</v>
      </c>
      <c s="24" t="s">
        <v>652</v>
      </c>
      <c s="25" t="s">
        <v>170</v>
      </c>
      <c s="26">
        <v>254.375</v>
      </c>
      <c s="27">
        <v>0</v>
      </c>
      <c s="27">
        <f>ROUND(ROUND(H103,2)*ROUND(G103,3),2)</f>
      </c>
      <c r="O103">
        <f>(I103*21)/100</f>
      </c>
      <c t="s">
        <v>17</v>
      </c>
    </row>
    <row r="104" spans="1:5" ht="63.75">
      <c r="A104" s="28" t="s">
        <v>44</v>
      </c>
      <c r="E104" s="29" t="s">
        <v>1250</v>
      </c>
    </row>
    <row r="105" spans="1:5" ht="12.75">
      <c r="A105" s="30" t="s">
        <v>45</v>
      </c>
      <c r="E105" s="31" t="s">
        <v>1251</v>
      </c>
    </row>
    <row r="106" spans="1:5" ht="51">
      <c r="A106" t="s">
        <v>47</v>
      </c>
      <c r="E106" s="29" t="s">
        <v>655</v>
      </c>
    </row>
    <row r="107" spans="1:16" ht="12.75">
      <c r="A107" s="18" t="s">
        <v>39</v>
      </c>
      <c s="23" t="s">
        <v>213</v>
      </c>
      <c s="23" t="s">
        <v>656</v>
      </c>
      <c s="18" t="s">
        <v>41</v>
      </c>
      <c s="24" t="s">
        <v>657</v>
      </c>
      <c s="25" t="s">
        <v>358</v>
      </c>
      <c s="26">
        <v>180.076</v>
      </c>
      <c s="27">
        <v>0</v>
      </c>
      <c s="27">
        <f>ROUND(ROUND(H107,2)*ROUND(G107,3),2)</f>
      </c>
      <c r="O107">
        <f>(I107*21)/100</f>
      </c>
      <c t="s">
        <v>17</v>
      </c>
    </row>
    <row r="108" spans="1:5" ht="76.5">
      <c r="A108" s="28" t="s">
        <v>44</v>
      </c>
      <c r="E108" s="29" t="s">
        <v>1252</v>
      </c>
    </row>
    <row r="109" spans="1:5" ht="12.75">
      <c r="A109" s="30" t="s">
        <v>45</v>
      </c>
      <c r="E109" s="31" t="s">
        <v>1253</v>
      </c>
    </row>
    <row r="110" spans="1:5" ht="38.25">
      <c r="A110" t="s">
        <v>47</v>
      </c>
      <c r="E110" s="29" t="s">
        <v>660</v>
      </c>
    </row>
    <row r="111" spans="1:18" ht="12.75" customHeight="1">
      <c r="A111" s="5" t="s">
        <v>37</v>
      </c>
      <c s="5"/>
      <c s="35" t="s">
        <v>27</v>
      </c>
      <c s="5"/>
      <c s="21" t="s">
        <v>661</v>
      </c>
      <c s="5"/>
      <c s="5"/>
      <c s="5"/>
      <c s="36">
        <f>0+Q111</f>
      </c>
      <c r="O111">
        <f>0+R111</f>
      </c>
      <c r="Q111">
        <f>0+I112</f>
      </c>
      <c>
        <f>0+O112</f>
      </c>
    </row>
    <row r="112" spans="1:16" ht="12.75">
      <c r="A112" s="18" t="s">
        <v>39</v>
      </c>
      <c s="23" t="s">
        <v>217</v>
      </c>
      <c s="23" t="s">
        <v>679</v>
      </c>
      <c s="18" t="s">
        <v>41</v>
      </c>
      <c s="24" t="s">
        <v>680</v>
      </c>
      <c s="25" t="s">
        <v>358</v>
      </c>
      <c s="26">
        <v>2.288</v>
      </c>
      <c s="27">
        <v>0</v>
      </c>
      <c s="27">
        <f>ROUND(ROUND(H112,2)*ROUND(G112,3),2)</f>
      </c>
      <c r="O112">
        <f>(I112*21)/100</f>
      </c>
      <c t="s">
        <v>17</v>
      </c>
    </row>
    <row r="113" spans="1:5" ht="63.75">
      <c r="A113" s="28" t="s">
        <v>44</v>
      </c>
      <c r="E113" s="29" t="s">
        <v>1254</v>
      </c>
    </row>
    <row r="114" spans="1:5" ht="12.75">
      <c r="A114" s="30" t="s">
        <v>45</v>
      </c>
      <c r="E114" s="31" t="s">
        <v>1255</v>
      </c>
    </row>
    <row r="115" spans="1:5" ht="38.25">
      <c r="A115" t="s">
        <v>47</v>
      </c>
      <c r="E115" s="29" t="s">
        <v>660</v>
      </c>
    </row>
    <row r="116" spans="1:18" ht="12.75" customHeight="1">
      <c r="A116" s="5" t="s">
        <v>37</v>
      </c>
      <c s="5"/>
      <c s="35" t="s">
        <v>29</v>
      </c>
      <c s="5"/>
      <c s="21" t="s">
        <v>95</v>
      </c>
      <c s="5"/>
      <c s="5"/>
      <c s="5"/>
      <c s="36">
        <f>0+Q116</f>
      </c>
      <c r="O116">
        <f>0+R116</f>
      </c>
      <c r="Q116">
        <f>0+I117+I121+I125+I129+I133+I137+I141+I145+I149+I153+I157+I161+I165+I169</f>
      </c>
      <c>
        <f>0+O117+O121+O125+O129+O133+O137+O141+O145+O149+O153+O157+O161+O165+O169</f>
      </c>
    </row>
    <row r="117" spans="1:16" ht="12.75">
      <c r="A117" s="18" t="s">
        <v>39</v>
      </c>
      <c s="23" t="s">
        <v>221</v>
      </c>
      <c s="23" t="s">
        <v>688</v>
      </c>
      <c s="18" t="s">
        <v>41</v>
      </c>
      <c s="24" t="s">
        <v>689</v>
      </c>
      <c s="25" t="s">
        <v>358</v>
      </c>
      <c s="26">
        <v>23.866</v>
      </c>
      <c s="27">
        <v>0</v>
      </c>
      <c s="27">
        <f>ROUND(ROUND(H117,2)*ROUND(G117,3),2)</f>
      </c>
      <c r="O117">
        <f>(I117*21)/100</f>
      </c>
      <c t="s">
        <v>17</v>
      </c>
    </row>
    <row r="118" spans="1:5" ht="76.5">
      <c r="A118" s="28" t="s">
        <v>44</v>
      </c>
      <c r="E118" s="29" t="s">
        <v>1256</v>
      </c>
    </row>
    <row r="119" spans="1:5" ht="12.75">
      <c r="A119" s="30" t="s">
        <v>45</v>
      </c>
      <c r="E119" s="31" t="s">
        <v>1257</v>
      </c>
    </row>
    <row r="120" spans="1:5" ht="140.25">
      <c r="A120" t="s">
        <v>47</v>
      </c>
      <c r="E120" s="29" t="s">
        <v>692</v>
      </c>
    </row>
    <row r="121" spans="1:16" ht="12.75">
      <c r="A121" s="18" t="s">
        <v>39</v>
      </c>
      <c s="23" t="s">
        <v>225</v>
      </c>
      <c s="23" t="s">
        <v>693</v>
      </c>
      <c s="18" t="s">
        <v>23</v>
      </c>
      <c s="24" t="s">
        <v>694</v>
      </c>
      <c s="25" t="s">
        <v>170</v>
      </c>
      <c s="26">
        <v>630.104</v>
      </c>
      <c s="27">
        <v>0</v>
      </c>
      <c s="27">
        <f>ROUND(ROUND(H121,2)*ROUND(G121,3),2)</f>
      </c>
      <c r="O121">
        <f>(I121*21)/100</f>
      </c>
      <c t="s">
        <v>17</v>
      </c>
    </row>
    <row r="122" spans="1:5" ht="63.75">
      <c r="A122" s="28" t="s">
        <v>44</v>
      </c>
      <c r="E122" s="29" t="s">
        <v>1258</v>
      </c>
    </row>
    <row r="123" spans="1:5" ht="12.75">
      <c r="A123" s="30" t="s">
        <v>45</v>
      </c>
      <c r="E123" s="31" t="s">
        <v>1245</v>
      </c>
    </row>
    <row r="124" spans="1:5" ht="51">
      <c r="A124" t="s">
        <v>47</v>
      </c>
      <c r="E124" s="29" t="s">
        <v>697</v>
      </c>
    </row>
    <row r="125" spans="1:16" ht="12.75">
      <c r="A125" s="18" t="s">
        <v>39</v>
      </c>
      <c s="23" t="s">
        <v>230</v>
      </c>
      <c s="23" t="s">
        <v>693</v>
      </c>
      <c s="18" t="s">
        <v>17</v>
      </c>
      <c s="24" t="s">
        <v>694</v>
      </c>
      <c s="25" t="s">
        <v>170</v>
      </c>
      <c s="26">
        <v>557.614</v>
      </c>
      <c s="27">
        <v>0</v>
      </c>
      <c s="27">
        <f>ROUND(ROUND(H125,2)*ROUND(G125,3),2)</f>
      </c>
      <c r="O125">
        <f>(I125*21)/100</f>
      </c>
      <c t="s">
        <v>17</v>
      </c>
    </row>
    <row r="126" spans="1:5" ht="63.75">
      <c r="A126" s="28" t="s">
        <v>44</v>
      </c>
      <c r="E126" s="29" t="s">
        <v>1259</v>
      </c>
    </row>
    <row r="127" spans="1:5" ht="12.75">
      <c r="A127" s="30" t="s">
        <v>45</v>
      </c>
      <c r="E127" s="31" t="s">
        <v>1260</v>
      </c>
    </row>
    <row r="128" spans="1:5" ht="51">
      <c r="A128" t="s">
        <v>47</v>
      </c>
      <c r="E128" s="29" t="s">
        <v>697</v>
      </c>
    </row>
    <row r="129" spans="1:16" ht="12.75">
      <c r="A129" s="18" t="s">
        <v>39</v>
      </c>
      <c s="23" t="s">
        <v>234</v>
      </c>
      <c s="23" t="s">
        <v>708</v>
      </c>
      <c s="18" t="s">
        <v>41</v>
      </c>
      <c s="24" t="s">
        <v>709</v>
      </c>
      <c s="25" t="s">
        <v>170</v>
      </c>
      <c s="26">
        <v>179.789</v>
      </c>
      <c s="27">
        <v>0</v>
      </c>
      <c s="27">
        <f>ROUND(ROUND(H129,2)*ROUND(G129,3),2)</f>
      </c>
      <c r="O129">
        <f>(I129*21)/100</f>
      </c>
      <c t="s">
        <v>17</v>
      </c>
    </row>
    <row r="130" spans="1:5" ht="63.75">
      <c r="A130" s="28" t="s">
        <v>44</v>
      </c>
      <c r="E130" s="29" t="s">
        <v>1261</v>
      </c>
    </row>
    <row r="131" spans="1:5" ht="12.75">
      <c r="A131" s="30" t="s">
        <v>45</v>
      </c>
      <c r="E131" s="31" t="s">
        <v>1243</v>
      </c>
    </row>
    <row r="132" spans="1:5" ht="51">
      <c r="A132" t="s">
        <v>47</v>
      </c>
      <c r="E132" s="29" t="s">
        <v>697</v>
      </c>
    </row>
    <row r="133" spans="1:16" ht="12.75">
      <c r="A133" s="18" t="s">
        <v>39</v>
      </c>
      <c s="23" t="s">
        <v>238</v>
      </c>
      <c s="23" t="s">
        <v>719</v>
      </c>
      <c s="18" t="s">
        <v>41</v>
      </c>
      <c s="24" t="s">
        <v>720</v>
      </c>
      <c s="25" t="s">
        <v>170</v>
      </c>
      <c s="26">
        <v>557.614</v>
      </c>
      <c s="27">
        <v>0</v>
      </c>
      <c s="27">
        <f>ROUND(ROUND(H133,2)*ROUND(G133,3),2)</f>
      </c>
      <c r="O133">
        <f>(I133*21)/100</f>
      </c>
      <c t="s">
        <v>17</v>
      </c>
    </row>
    <row r="134" spans="1:5" ht="63.75">
      <c r="A134" s="28" t="s">
        <v>44</v>
      </c>
      <c r="E134" s="29" t="s">
        <v>1262</v>
      </c>
    </row>
    <row r="135" spans="1:5" ht="12.75">
      <c r="A135" s="30" t="s">
        <v>45</v>
      </c>
      <c r="E135" s="31" t="s">
        <v>1260</v>
      </c>
    </row>
    <row r="136" spans="1:5" ht="51">
      <c r="A136" t="s">
        <v>47</v>
      </c>
      <c r="E136" s="29" t="s">
        <v>723</v>
      </c>
    </row>
    <row r="137" spans="1:16" ht="12.75">
      <c r="A137" s="18" t="s">
        <v>39</v>
      </c>
      <c s="23" t="s">
        <v>243</v>
      </c>
      <c s="23" t="s">
        <v>728</v>
      </c>
      <c s="18" t="s">
        <v>23</v>
      </c>
      <c s="24" t="s">
        <v>729</v>
      </c>
      <c s="25" t="s">
        <v>170</v>
      </c>
      <c s="26">
        <v>557.614</v>
      </c>
      <c s="27">
        <v>0</v>
      </c>
      <c s="27">
        <f>ROUND(ROUND(H137,2)*ROUND(G137,3),2)</f>
      </c>
      <c r="O137">
        <f>(I137*21)/100</f>
      </c>
      <c t="s">
        <v>17</v>
      </c>
    </row>
    <row r="138" spans="1:5" ht="63.75">
      <c r="A138" s="28" t="s">
        <v>44</v>
      </c>
      <c r="E138" s="29" t="s">
        <v>1263</v>
      </c>
    </row>
    <row r="139" spans="1:5" ht="12.75">
      <c r="A139" s="30" t="s">
        <v>45</v>
      </c>
      <c r="E139" s="31" t="s">
        <v>1260</v>
      </c>
    </row>
    <row r="140" spans="1:5" ht="51">
      <c r="A140" t="s">
        <v>47</v>
      </c>
      <c r="E140" s="29" t="s">
        <v>723</v>
      </c>
    </row>
    <row r="141" spans="1:16" ht="12.75">
      <c r="A141" s="18" t="s">
        <v>39</v>
      </c>
      <c s="23" t="s">
        <v>248</v>
      </c>
      <c s="23" t="s">
        <v>728</v>
      </c>
      <c s="18" t="s">
        <v>17</v>
      </c>
      <c s="24" t="s">
        <v>729</v>
      </c>
      <c s="25" t="s">
        <v>170</v>
      </c>
      <c s="26">
        <v>557.614</v>
      </c>
      <c s="27">
        <v>0</v>
      </c>
      <c s="27">
        <f>ROUND(ROUND(H141,2)*ROUND(G141,3),2)</f>
      </c>
      <c r="O141">
        <f>(I141*21)/100</f>
      </c>
      <c t="s">
        <v>17</v>
      </c>
    </row>
    <row r="142" spans="1:5" ht="76.5">
      <c r="A142" s="28" t="s">
        <v>44</v>
      </c>
      <c r="E142" s="29" t="s">
        <v>1264</v>
      </c>
    </row>
    <row r="143" spans="1:5" ht="12.75">
      <c r="A143" s="30" t="s">
        <v>45</v>
      </c>
      <c r="E143" s="31" t="s">
        <v>1260</v>
      </c>
    </row>
    <row r="144" spans="1:5" ht="51">
      <c r="A144" t="s">
        <v>47</v>
      </c>
      <c r="E144" s="29" t="s">
        <v>723</v>
      </c>
    </row>
    <row r="145" spans="1:16" ht="12.75">
      <c r="A145" s="18" t="s">
        <v>39</v>
      </c>
      <c s="23" t="s">
        <v>253</v>
      </c>
      <c s="23" t="s">
        <v>736</v>
      </c>
      <c s="18" t="s">
        <v>41</v>
      </c>
      <c s="24" t="s">
        <v>737</v>
      </c>
      <c s="25" t="s">
        <v>170</v>
      </c>
      <c s="26">
        <v>720.303</v>
      </c>
      <c s="27">
        <v>0</v>
      </c>
      <c s="27">
        <f>ROUND(ROUND(H145,2)*ROUND(G145,3),2)</f>
      </c>
      <c r="O145">
        <f>(I145*21)/100</f>
      </c>
      <c t="s">
        <v>17</v>
      </c>
    </row>
    <row r="146" spans="1:5" ht="63.75">
      <c r="A146" s="28" t="s">
        <v>44</v>
      </c>
      <c r="E146" s="29" t="s">
        <v>1265</v>
      </c>
    </row>
    <row r="147" spans="1:5" ht="12.75">
      <c r="A147" s="30" t="s">
        <v>45</v>
      </c>
      <c r="E147" s="31" t="s">
        <v>1266</v>
      </c>
    </row>
    <row r="148" spans="1:5" ht="51">
      <c r="A148" t="s">
        <v>47</v>
      </c>
      <c r="E148" s="29" t="s">
        <v>740</v>
      </c>
    </row>
    <row r="149" spans="1:16" ht="12.75">
      <c r="A149" s="18" t="s">
        <v>39</v>
      </c>
      <c s="23" t="s">
        <v>256</v>
      </c>
      <c s="23" t="s">
        <v>1267</v>
      </c>
      <c s="18" t="s">
        <v>41</v>
      </c>
      <c s="24" t="s">
        <v>1268</v>
      </c>
      <c s="25" t="s">
        <v>170</v>
      </c>
      <c s="26">
        <v>557.614</v>
      </c>
      <c s="27">
        <v>0</v>
      </c>
      <c s="27">
        <f>ROUND(ROUND(H149,2)*ROUND(G149,3),2)</f>
      </c>
      <c r="O149">
        <f>(I149*21)/100</f>
      </c>
      <c t="s">
        <v>17</v>
      </c>
    </row>
    <row r="150" spans="1:5" ht="51">
      <c r="A150" s="28" t="s">
        <v>44</v>
      </c>
      <c r="E150" s="29" t="s">
        <v>1269</v>
      </c>
    </row>
    <row r="151" spans="1:5" ht="12.75">
      <c r="A151" s="30" t="s">
        <v>45</v>
      </c>
      <c r="E151" s="31" t="s">
        <v>1260</v>
      </c>
    </row>
    <row r="152" spans="1:5" ht="165.75">
      <c r="A152" t="s">
        <v>47</v>
      </c>
      <c r="E152" s="29" t="s">
        <v>948</v>
      </c>
    </row>
    <row r="153" spans="1:16" ht="12.75">
      <c r="A153" s="18" t="s">
        <v>39</v>
      </c>
      <c s="23" t="s">
        <v>261</v>
      </c>
      <c s="23" t="s">
        <v>1270</v>
      </c>
      <c s="18" t="s">
        <v>41</v>
      </c>
      <c s="24" t="s">
        <v>1271</v>
      </c>
      <c s="25" t="s">
        <v>170</v>
      </c>
      <c s="26">
        <v>557.614</v>
      </c>
      <c s="27">
        <v>0</v>
      </c>
      <c s="27">
        <f>ROUND(ROUND(H153,2)*ROUND(G153,3),2)</f>
      </c>
      <c r="O153">
        <f>(I153*21)/100</f>
      </c>
      <c t="s">
        <v>17</v>
      </c>
    </row>
    <row r="154" spans="1:5" ht="51">
      <c r="A154" s="28" t="s">
        <v>44</v>
      </c>
      <c r="E154" s="29" t="s">
        <v>1272</v>
      </c>
    </row>
    <row r="155" spans="1:5" ht="12.75">
      <c r="A155" s="30" t="s">
        <v>45</v>
      </c>
      <c r="E155" s="31" t="s">
        <v>1260</v>
      </c>
    </row>
    <row r="156" spans="1:5" ht="165.75">
      <c r="A156" t="s">
        <v>47</v>
      </c>
      <c r="E156" s="29" t="s">
        <v>948</v>
      </c>
    </row>
    <row r="157" spans="1:16" ht="12.75">
      <c r="A157" s="18" t="s">
        <v>39</v>
      </c>
      <c s="23" t="s">
        <v>266</v>
      </c>
      <c s="23" t="s">
        <v>1273</v>
      </c>
      <c s="18" t="s">
        <v>41</v>
      </c>
      <c s="24" t="s">
        <v>1274</v>
      </c>
      <c s="25" t="s">
        <v>170</v>
      </c>
      <c s="26">
        <v>557.614</v>
      </c>
      <c s="27">
        <v>0</v>
      </c>
      <c s="27">
        <f>ROUND(ROUND(H157,2)*ROUND(G157,3),2)</f>
      </c>
      <c r="O157">
        <f>(I157*21)/100</f>
      </c>
      <c t="s">
        <v>17</v>
      </c>
    </row>
    <row r="158" spans="1:5" ht="51">
      <c r="A158" s="28" t="s">
        <v>44</v>
      </c>
      <c r="E158" s="29" t="s">
        <v>1275</v>
      </c>
    </row>
    <row r="159" spans="1:5" ht="12.75">
      <c r="A159" s="30" t="s">
        <v>45</v>
      </c>
      <c r="E159" s="31" t="s">
        <v>1260</v>
      </c>
    </row>
    <row r="160" spans="1:5" ht="165.75">
      <c r="A160" t="s">
        <v>47</v>
      </c>
      <c r="E160" s="29" t="s">
        <v>948</v>
      </c>
    </row>
    <row r="161" spans="1:16" ht="12.75">
      <c r="A161" s="18" t="s">
        <v>39</v>
      </c>
      <c s="23" t="s">
        <v>501</v>
      </c>
      <c s="23" t="s">
        <v>1276</v>
      </c>
      <c s="18" t="s">
        <v>41</v>
      </c>
      <c s="24" t="s">
        <v>1277</v>
      </c>
      <c s="25" t="s">
        <v>170</v>
      </c>
      <c s="26">
        <v>159.105</v>
      </c>
      <c s="27">
        <v>0</v>
      </c>
      <c s="27">
        <f>ROUND(ROUND(H161,2)*ROUND(G161,3),2)</f>
      </c>
      <c r="O161">
        <f>(I161*21)/100</f>
      </c>
      <c t="s">
        <v>17</v>
      </c>
    </row>
    <row r="162" spans="1:5" ht="76.5">
      <c r="A162" s="28" t="s">
        <v>44</v>
      </c>
      <c r="E162" s="29" t="s">
        <v>1278</v>
      </c>
    </row>
    <row r="163" spans="1:5" ht="12.75">
      <c r="A163" s="30" t="s">
        <v>45</v>
      </c>
      <c r="E163" s="31" t="s">
        <v>1279</v>
      </c>
    </row>
    <row r="164" spans="1:5" ht="178.5">
      <c r="A164" t="s">
        <v>47</v>
      </c>
      <c r="E164" s="29" t="s">
        <v>1280</v>
      </c>
    </row>
    <row r="165" spans="1:16" ht="12.75">
      <c r="A165" s="18" t="s">
        <v>39</v>
      </c>
      <c s="23" t="s">
        <v>505</v>
      </c>
      <c s="23" t="s">
        <v>761</v>
      </c>
      <c s="18" t="s">
        <v>23</v>
      </c>
      <c s="24" t="s">
        <v>762</v>
      </c>
      <c s="25" t="s">
        <v>104</v>
      </c>
      <c s="26">
        <v>21.3</v>
      </c>
      <c s="27">
        <v>0</v>
      </c>
      <c s="27">
        <f>ROUND(ROUND(H165,2)*ROUND(G165,3),2)</f>
      </c>
      <c r="O165">
        <f>(I165*21)/100</f>
      </c>
      <c t="s">
        <v>17</v>
      </c>
    </row>
    <row r="166" spans="1:5" ht="38.25">
      <c r="A166" s="28" t="s">
        <v>44</v>
      </c>
      <c r="E166" s="29" t="s">
        <v>1281</v>
      </c>
    </row>
    <row r="167" spans="1:5" ht="12.75">
      <c r="A167" s="30" t="s">
        <v>45</v>
      </c>
      <c r="E167" s="31" t="s">
        <v>1282</v>
      </c>
    </row>
    <row r="168" spans="1:5" ht="38.25">
      <c r="A168" t="s">
        <v>47</v>
      </c>
      <c r="E168" s="29" t="s">
        <v>765</v>
      </c>
    </row>
    <row r="169" spans="1:16" ht="12.75">
      <c r="A169" s="18" t="s">
        <v>39</v>
      </c>
      <c s="23" t="s">
        <v>507</v>
      </c>
      <c s="23" t="s">
        <v>761</v>
      </c>
      <c s="18" t="s">
        <v>17</v>
      </c>
      <c s="24" t="s">
        <v>762</v>
      </c>
      <c s="25" t="s">
        <v>104</v>
      </c>
      <c s="26">
        <v>66.232</v>
      </c>
      <c s="27">
        <v>0</v>
      </c>
      <c s="27">
        <f>ROUND(ROUND(H169,2)*ROUND(G169,3),2)</f>
      </c>
      <c r="O169">
        <f>(I169*21)/100</f>
      </c>
      <c t="s">
        <v>17</v>
      </c>
    </row>
    <row r="170" spans="1:5" ht="38.25">
      <c r="A170" s="28" t="s">
        <v>44</v>
      </c>
      <c r="E170" s="29" t="s">
        <v>1283</v>
      </c>
    </row>
    <row r="171" spans="1:5" ht="12.75">
      <c r="A171" s="30" t="s">
        <v>45</v>
      </c>
      <c r="E171" s="31" t="s">
        <v>1284</v>
      </c>
    </row>
    <row r="172" spans="1:5" ht="38.25">
      <c r="A172" t="s">
        <v>47</v>
      </c>
      <c r="E172" s="29" t="s">
        <v>765</v>
      </c>
    </row>
    <row r="173" spans="1:18" ht="12.75" customHeight="1">
      <c r="A173" s="5" t="s">
        <v>37</v>
      </c>
      <c s="5"/>
      <c s="35" t="s">
        <v>80</v>
      </c>
      <c s="5"/>
      <c s="21" t="s">
        <v>771</v>
      </c>
      <c s="5"/>
      <c s="5"/>
      <c s="5"/>
      <c s="36">
        <f>0+Q173</f>
      </c>
      <c r="O173">
        <f>0+R173</f>
      </c>
      <c r="Q173">
        <f>0+I174+I178+I182</f>
      </c>
      <c>
        <f>0+O174+O178+O182</f>
      </c>
    </row>
    <row r="174" spans="1:16" ht="12.75">
      <c r="A174" s="18" t="s">
        <v>39</v>
      </c>
      <c s="23" t="s">
        <v>513</v>
      </c>
      <c s="23" t="s">
        <v>773</v>
      </c>
      <c s="18" t="s">
        <v>41</v>
      </c>
      <c s="24" t="s">
        <v>774</v>
      </c>
      <c s="25" t="s">
        <v>104</v>
      </c>
      <c s="26">
        <v>15.25</v>
      </c>
      <c s="27">
        <v>0</v>
      </c>
      <c s="27">
        <f>ROUND(ROUND(H174,2)*ROUND(G174,3),2)</f>
      </c>
      <c r="O174">
        <f>(I174*21)/100</f>
      </c>
      <c t="s">
        <v>17</v>
      </c>
    </row>
    <row r="175" spans="1:5" ht="89.25">
      <c r="A175" s="28" t="s">
        <v>44</v>
      </c>
      <c r="E175" s="29" t="s">
        <v>1285</v>
      </c>
    </row>
    <row r="176" spans="1:5" ht="12.75">
      <c r="A176" s="30" t="s">
        <v>45</v>
      </c>
      <c r="E176" s="31" t="s">
        <v>1286</v>
      </c>
    </row>
    <row r="177" spans="1:5" ht="255">
      <c r="A177" t="s">
        <v>47</v>
      </c>
      <c r="E177" s="29" t="s">
        <v>777</v>
      </c>
    </row>
    <row r="178" spans="1:16" ht="12.75">
      <c r="A178" s="18" t="s">
        <v>39</v>
      </c>
      <c s="23" t="s">
        <v>518</v>
      </c>
      <c s="23" t="s">
        <v>784</v>
      </c>
      <c s="18" t="s">
        <v>41</v>
      </c>
      <c s="24" t="s">
        <v>785</v>
      </c>
      <c s="25" t="s">
        <v>111</v>
      </c>
      <c s="26">
        <v>1</v>
      </c>
      <c s="27">
        <v>0</v>
      </c>
      <c s="27">
        <f>ROUND(ROUND(H178,2)*ROUND(G178,3),2)</f>
      </c>
      <c r="O178">
        <f>(I178*21)/100</f>
      </c>
      <c t="s">
        <v>17</v>
      </c>
    </row>
    <row r="179" spans="1:5" ht="51">
      <c r="A179" s="28" t="s">
        <v>44</v>
      </c>
      <c r="E179" s="29" t="s">
        <v>1287</v>
      </c>
    </row>
    <row r="180" spans="1:5" ht="12.75">
      <c r="A180" s="30" t="s">
        <v>45</v>
      </c>
      <c r="E180" s="31" t="s">
        <v>46</v>
      </c>
    </row>
    <row r="181" spans="1:5" ht="89.25">
      <c r="A181" t="s">
        <v>47</v>
      </c>
      <c r="E181" s="29" t="s">
        <v>787</v>
      </c>
    </row>
    <row r="182" spans="1:16" ht="12.75">
      <c r="A182" s="18" t="s">
        <v>39</v>
      </c>
      <c s="23" t="s">
        <v>523</v>
      </c>
      <c s="23" t="s">
        <v>789</v>
      </c>
      <c s="18" t="s">
        <v>41</v>
      </c>
      <c s="24" t="s">
        <v>790</v>
      </c>
      <c s="25" t="s">
        <v>111</v>
      </c>
      <c s="26">
        <v>4</v>
      </c>
      <c s="27">
        <v>0</v>
      </c>
      <c s="27">
        <f>ROUND(ROUND(H182,2)*ROUND(G182,3),2)</f>
      </c>
      <c r="O182">
        <f>(I182*21)/100</f>
      </c>
      <c t="s">
        <v>17</v>
      </c>
    </row>
    <row r="183" spans="1:5" ht="89.25">
      <c r="A183" s="28" t="s">
        <v>44</v>
      </c>
      <c r="E183" s="29" t="s">
        <v>1288</v>
      </c>
    </row>
    <row r="184" spans="1:5" ht="12.75">
      <c r="A184" s="30" t="s">
        <v>45</v>
      </c>
      <c r="E184" s="31" t="s">
        <v>313</v>
      </c>
    </row>
    <row r="185" spans="1:5" ht="76.5">
      <c r="A185" t="s">
        <v>47</v>
      </c>
      <c r="E185" s="29" t="s">
        <v>1099</v>
      </c>
    </row>
    <row r="186" spans="1:18" ht="12.75" customHeight="1">
      <c r="A186" s="5" t="s">
        <v>37</v>
      </c>
      <c s="5"/>
      <c s="35" t="s">
        <v>34</v>
      </c>
      <c s="5"/>
      <c s="21" t="s">
        <v>108</v>
      </c>
      <c s="5"/>
      <c s="5"/>
      <c s="5"/>
      <c s="36">
        <f>0+Q186</f>
      </c>
      <c r="O186">
        <f>0+R186</f>
      </c>
      <c r="Q186">
        <f>0+I187+I191+I195+I199+I203+I207+I211+I215</f>
      </c>
      <c>
        <f>0+O187+O191+O195+O199+O203+O207+O211+O215</f>
      </c>
    </row>
    <row r="187" spans="1:16" ht="25.5">
      <c r="A187" s="18" t="s">
        <v>39</v>
      </c>
      <c s="23" t="s">
        <v>698</v>
      </c>
      <c s="23" t="s">
        <v>822</v>
      </c>
      <c s="18" t="s">
        <v>41</v>
      </c>
      <c s="24" t="s">
        <v>823</v>
      </c>
      <c s="25" t="s">
        <v>111</v>
      </c>
      <c s="26">
        <v>5</v>
      </c>
      <c s="27">
        <v>0</v>
      </c>
      <c s="27">
        <f>ROUND(ROUND(H187,2)*ROUND(G187,3),2)</f>
      </c>
      <c r="O187">
        <f>(I187*21)/100</f>
      </c>
      <c t="s">
        <v>17</v>
      </c>
    </row>
    <row r="188" spans="1:5" ht="76.5">
      <c r="A188" s="28" t="s">
        <v>44</v>
      </c>
      <c r="E188" s="29" t="s">
        <v>1289</v>
      </c>
    </row>
    <row r="189" spans="1:5" ht="12.75">
      <c r="A189" s="30" t="s">
        <v>45</v>
      </c>
      <c r="E189" s="31" t="s">
        <v>1290</v>
      </c>
    </row>
    <row r="190" spans="1:5" ht="25.5">
      <c r="A190" t="s">
        <v>47</v>
      </c>
      <c r="E190" s="29" t="s">
        <v>826</v>
      </c>
    </row>
    <row r="191" spans="1:16" ht="12.75">
      <c r="A191" s="18" t="s">
        <v>39</v>
      </c>
      <c s="23" t="s">
        <v>701</v>
      </c>
      <c s="23" t="s">
        <v>832</v>
      </c>
      <c s="18" t="s">
        <v>41</v>
      </c>
      <c s="24" t="s">
        <v>833</v>
      </c>
      <c s="25" t="s">
        <v>111</v>
      </c>
      <c s="26">
        <v>2</v>
      </c>
      <c s="27">
        <v>0</v>
      </c>
      <c s="27">
        <f>ROUND(ROUND(H191,2)*ROUND(G191,3),2)</f>
      </c>
      <c r="O191">
        <f>(I191*21)/100</f>
      </c>
      <c t="s">
        <v>17</v>
      </c>
    </row>
    <row r="192" spans="1:5" ht="63.75">
      <c r="A192" s="28" t="s">
        <v>44</v>
      </c>
      <c r="E192" s="29" t="s">
        <v>1291</v>
      </c>
    </row>
    <row r="193" spans="1:5" ht="12.75">
      <c r="A193" s="30" t="s">
        <v>45</v>
      </c>
      <c r="E193" s="31" t="s">
        <v>135</v>
      </c>
    </row>
    <row r="194" spans="1:5" ht="25.5">
      <c r="A194" t="s">
        <v>47</v>
      </c>
      <c r="E194" s="29" t="s">
        <v>826</v>
      </c>
    </row>
    <row r="195" spans="1:16" ht="25.5">
      <c r="A195" s="18" t="s">
        <v>39</v>
      </c>
      <c s="23" t="s">
        <v>704</v>
      </c>
      <c s="23" t="s">
        <v>837</v>
      </c>
      <c s="18" t="s">
        <v>41</v>
      </c>
      <c s="24" t="s">
        <v>838</v>
      </c>
      <c s="25" t="s">
        <v>111</v>
      </c>
      <c s="26">
        <v>5</v>
      </c>
      <c s="27">
        <v>0</v>
      </c>
      <c s="27">
        <f>ROUND(ROUND(H195,2)*ROUND(G195,3),2)</f>
      </c>
      <c r="O195">
        <f>(I195*21)/100</f>
      </c>
      <c t="s">
        <v>17</v>
      </c>
    </row>
    <row r="196" spans="1:5" ht="25.5">
      <c r="A196" s="28" t="s">
        <v>44</v>
      </c>
      <c r="E196" s="29" t="s">
        <v>839</v>
      </c>
    </row>
    <row r="197" spans="1:5" ht="12.75">
      <c r="A197" s="30" t="s">
        <v>45</v>
      </c>
      <c r="E197" s="31" t="s">
        <v>1101</v>
      </c>
    </row>
    <row r="198" spans="1:5" ht="38.25">
      <c r="A198" t="s">
        <v>47</v>
      </c>
      <c r="E198" s="29" t="s">
        <v>840</v>
      </c>
    </row>
    <row r="199" spans="1:16" ht="25.5">
      <c r="A199" s="18" t="s">
        <v>39</v>
      </c>
      <c s="23" t="s">
        <v>707</v>
      </c>
      <c s="23" t="s">
        <v>844</v>
      </c>
      <c s="18" t="s">
        <v>41</v>
      </c>
      <c s="24" t="s">
        <v>845</v>
      </c>
      <c s="25" t="s">
        <v>170</v>
      </c>
      <c s="26">
        <v>24</v>
      </c>
      <c s="27">
        <v>0</v>
      </c>
      <c s="27">
        <f>ROUND(ROUND(H199,2)*ROUND(G199,3),2)</f>
      </c>
      <c r="O199">
        <f>(I199*21)/100</f>
      </c>
      <c t="s">
        <v>17</v>
      </c>
    </row>
    <row r="200" spans="1:5" ht="63.75">
      <c r="A200" s="28" t="s">
        <v>44</v>
      </c>
      <c r="E200" s="29" t="s">
        <v>1292</v>
      </c>
    </row>
    <row r="201" spans="1:5" ht="12.75">
      <c r="A201" s="30" t="s">
        <v>45</v>
      </c>
      <c r="E201" s="31" t="s">
        <v>1293</v>
      </c>
    </row>
    <row r="202" spans="1:5" ht="38.25">
      <c r="A202" t="s">
        <v>47</v>
      </c>
      <c r="E202" s="29" t="s">
        <v>848</v>
      </c>
    </row>
    <row r="203" spans="1:16" ht="12.75">
      <c r="A203" s="18" t="s">
        <v>39</v>
      </c>
      <c s="23" t="s">
        <v>712</v>
      </c>
      <c s="23" t="s">
        <v>870</v>
      </c>
      <c s="18" t="s">
        <v>23</v>
      </c>
      <c s="24" t="s">
        <v>871</v>
      </c>
      <c s="25" t="s">
        <v>104</v>
      </c>
      <c s="26">
        <v>101.45</v>
      </c>
      <c s="27">
        <v>0</v>
      </c>
      <c s="27">
        <f>ROUND(ROUND(H203,2)*ROUND(G203,3),2)</f>
      </c>
      <c r="O203">
        <f>(I203*21)/100</f>
      </c>
      <c t="s">
        <v>17</v>
      </c>
    </row>
    <row r="204" spans="1:5" ht="63.75">
      <c r="A204" s="28" t="s">
        <v>44</v>
      </c>
      <c r="E204" s="29" t="s">
        <v>1294</v>
      </c>
    </row>
    <row r="205" spans="1:5" ht="12.75">
      <c r="A205" s="30" t="s">
        <v>45</v>
      </c>
      <c r="E205" s="31" t="s">
        <v>1295</v>
      </c>
    </row>
    <row r="206" spans="1:5" ht="51">
      <c r="A206" t="s">
        <v>47</v>
      </c>
      <c r="E206" s="29" t="s">
        <v>874</v>
      </c>
    </row>
    <row r="207" spans="1:16" ht="12.75">
      <c r="A207" s="18" t="s">
        <v>39</v>
      </c>
      <c s="23" t="s">
        <v>718</v>
      </c>
      <c s="23" t="s">
        <v>870</v>
      </c>
      <c s="18" t="s">
        <v>17</v>
      </c>
      <c s="24" t="s">
        <v>871</v>
      </c>
      <c s="25" t="s">
        <v>104</v>
      </c>
      <c s="26">
        <v>15.7</v>
      </c>
      <c s="27">
        <v>0</v>
      </c>
      <c s="27">
        <f>ROUND(ROUND(H207,2)*ROUND(G207,3),2)</f>
      </c>
      <c r="O207">
        <f>(I207*21)/100</f>
      </c>
      <c t="s">
        <v>17</v>
      </c>
    </row>
    <row r="208" spans="1:5" ht="63.75">
      <c r="A208" s="28" t="s">
        <v>44</v>
      </c>
      <c r="E208" s="29" t="s">
        <v>1296</v>
      </c>
    </row>
    <row r="209" spans="1:5" ht="12.75">
      <c r="A209" s="30" t="s">
        <v>45</v>
      </c>
      <c r="E209" s="31" t="s">
        <v>1297</v>
      </c>
    </row>
    <row r="210" spans="1:5" ht="51">
      <c r="A210" t="s">
        <v>47</v>
      </c>
      <c r="E210" s="29" t="s">
        <v>874</v>
      </c>
    </row>
    <row r="211" spans="1:16" ht="12.75">
      <c r="A211" s="18" t="s">
        <v>39</v>
      </c>
      <c s="23" t="s">
        <v>724</v>
      </c>
      <c s="23" t="s">
        <v>1298</v>
      </c>
      <c s="18" t="s">
        <v>41</v>
      </c>
      <c s="24" t="s">
        <v>1299</v>
      </c>
      <c s="25" t="s">
        <v>104</v>
      </c>
      <c s="26">
        <v>51</v>
      </c>
      <c s="27">
        <v>0</v>
      </c>
      <c s="27">
        <f>ROUND(ROUND(H211,2)*ROUND(G211,3),2)</f>
      </c>
      <c r="O211">
        <f>(I211*21)/100</f>
      </c>
      <c t="s">
        <v>17</v>
      </c>
    </row>
    <row r="212" spans="1:5" ht="63.75">
      <c r="A212" s="28" t="s">
        <v>44</v>
      </c>
      <c r="E212" s="29" t="s">
        <v>1300</v>
      </c>
    </row>
    <row r="213" spans="1:5" ht="12.75">
      <c r="A213" s="30" t="s">
        <v>45</v>
      </c>
      <c r="E213" s="31" t="s">
        <v>1301</v>
      </c>
    </row>
    <row r="214" spans="1:5" ht="51">
      <c r="A214" t="s">
        <v>47</v>
      </c>
      <c r="E214" s="29" t="s">
        <v>874</v>
      </c>
    </row>
    <row r="215" spans="1:16" ht="12.75">
      <c r="A215" s="18" t="s">
        <v>39</v>
      </c>
      <c s="23" t="s">
        <v>727</v>
      </c>
      <c s="23" t="s">
        <v>879</v>
      </c>
      <c s="18" t="s">
        <v>41</v>
      </c>
      <c s="24" t="s">
        <v>880</v>
      </c>
      <c s="25" t="s">
        <v>104</v>
      </c>
      <c s="26">
        <v>66.232</v>
      </c>
      <c s="27">
        <v>0</v>
      </c>
      <c s="27">
        <f>ROUND(ROUND(H215,2)*ROUND(G215,3),2)</f>
      </c>
      <c r="O215">
        <f>(I215*21)/100</f>
      </c>
      <c t="s">
        <v>17</v>
      </c>
    </row>
    <row r="216" spans="1:5" ht="63.75">
      <c r="A216" s="28" t="s">
        <v>44</v>
      </c>
      <c r="E216" s="29" t="s">
        <v>1302</v>
      </c>
    </row>
    <row r="217" spans="1:5" ht="12.75">
      <c r="A217" s="30" t="s">
        <v>45</v>
      </c>
      <c r="E217" s="31" t="s">
        <v>1284</v>
      </c>
    </row>
    <row r="218" spans="1:5" ht="25.5">
      <c r="A218" t="s">
        <v>47</v>
      </c>
      <c r="E218" s="29" t="s">
        <v>882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0+O9+O14+O59+O88</f>
      </c>
      <c t="s">
        <v>16</v>
      </c>
    </row>
    <row r="3" spans="1:16" ht="15" customHeight="1">
      <c r="A3" t="s">
        <v>1</v>
      </c>
      <c s="8" t="s">
        <v>4</v>
      </c>
      <c s="9" t="s">
        <v>5</v>
      </c>
      <c s="1"/>
      <c s="10" t="s">
        <v>6</v>
      </c>
      <c s="1"/>
      <c s="4"/>
      <c s="3" t="s">
        <v>1305</v>
      </c>
      <c s="32">
        <f>0+I9+I14+I59+I88</f>
      </c>
      <c r="O3" t="s">
        <v>13</v>
      </c>
      <c t="s">
        <v>17</v>
      </c>
    </row>
    <row r="4" spans="1:16" ht="15" customHeight="1">
      <c r="A4" t="s">
        <v>7</v>
      </c>
      <c s="8" t="s">
        <v>8</v>
      </c>
      <c s="9" t="s">
        <v>1303</v>
      </c>
      <c s="1"/>
      <c s="10" t="s">
        <v>1304</v>
      </c>
      <c s="1"/>
      <c s="1"/>
      <c s="7"/>
      <c s="7"/>
      <c r="O4" t="s">
        <v>14</v>
      </c>
      <c t="s">
        <v>17</v>
      </c>
    </row>
    <row r="5" spans="1:16" ht="12.75" customHeight="1">
      <c r="A5" t="s">
        <v>11</v>
      </c>
      <c s="12" t="s">
        <v>12</v>
      </c>
      <c s="13" t="s">
        <v>1305</v>
      </c>
      <c s="5"/>
      <c s="14" t="s">
        <v>1306</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346</v>
      </c>
      <c s="18" t="s">
        <v>41</v>
      </c>
      <c s="24" t="s">
        <v>347</v>
      </c>
      <c s="25" t="s">
        <v>98</v>
      </c>
      <c s="26">
        <v>43.32</v>
      </c>
      <c s="27">
        <v>0</v>
      </c>
      <c s="27">
        <f>ROUND(ROUND(H10,2)*ROUND(G10,3),2)</f>
      </c>
      <c r="O10">
        <f>(I10*21)/100</f>
      </c>
      <c t="s">
        <v>17</v>
      </c>
    </row>
    <row r="11" spans="1:5" ht="12.75">
      <c r="A11" s="28" t="s">
        <v>44</v>
      </c>
      <c r="E11" s="29" t="s">
        <v>348</v>
      </c>
    </row>
    <row r="12" spans="1:5" ht="25.5">
      <c r="A12" s="30" t="s">
        <v>45</v>
      </c>
      <c r="E12" s="31" t="s">
        <v>1307</v>
      </c>
    </row>
    <row r="13" spans="1:5" ht="25.5">
      <c r="A13" t="s">
        <v>47</v>
      </c>
      <c r="E13" s="29" t="s">
        <v>350</v>
      </c>
    </row>
    <row r="14" spans="1:18" ht="12.75" customHeight="1">
      <c r="A14" s="5" t="s">
        <v>37</v>
      </c>
      <c s="5"/>
      <c s="35" t="s">
        <v>23</v>
      </c>
      <c s="5"/>
      <c s="21" t="s">
        <v>355</v>
      </c>
      <c s="5"/>
      <c s="5"/>
      <c s="5"/>
      <c s="36">
        <f>0+Q14</f>
      </c>
      <c r="O14">
        <f>0+R14</f>
      </c>
      <c r="Q14">
        <f>0+I15+I19+I23+I27+I31+I35+I39+I43+I47+I51+I55</f>
      </c>
      <c>
        <f>0+O15+O19+O23+O27+O31+O35+O39+O43+O47+O51+O55</f>
      </c>
    </row>
    <row r="15" spans="1:16" ht="12.75">
      <c r="A15" s="18" t="s">
        <v>39</v>
      </c>
      <c s="23" t="s">
        <v>17</v>
      </c>
      <c s="23" t="s">
        <v>550</v>
      </c>
      <c s="18" t="s">
        <v>41</v>
      </c>
      <c s="24" t="s">
        <v>551</v>
      </c>
      <c s="25" t="s">
        <v>358</v>
      </c>
      <c s="26">
        <v>5.7</v>
      </c>
      <c s="27">
        <v>0</v>
      </c>
      <c s="27">
        <f>ROUND(ROUND(H15,2)*ROUND(G15,3),2)</f>
      </c>
      <c r="O15">
        <f>(I15*21)/100</f>
      </c>
      <c t="s">
        <v>17</v>
      </c>
    </row>
    <row r="16" spans="1:5" ht="51">
      <c r="A16" s="28" t="s">
        <v>44</v>
      </c>
      <c r="E16" s="29" t="s">
        <v>1308</v>
      </c>
    </row>
    <row r="17" spans="1:5" ht="12.75">
      <c r="A17" s="30" t="s">
        <v>45</v>
      </c>
      <c r="E17" s="31" t="s">
        <v>1309</v>
      </c>
    </row>
    <row r="18" spans="1:5" ht="38.25">
      <c r="A18" t="s">
        <v>47</v>
      </c>
      <c r="E18" s="29" t="s">
        <v>554</v>
      </c>
    </row>
    <row r="19" spans="1:16" ht="12.75">
      <c r="A19" s="18" t="s">
        <v>39</v>
      </c>
      <c s="23" t="s">
        <v>16</v>
      </c>
      <c s="23" t="s">
        <v>557</v>
      </c>
      <c s="18" t="s">
        <v>41</v>
      </c>
      <c s="24" t="s">
        <v>558</v>
      </c>
      <c s="25" t="s">
        <v>358</v>
      </c>
      <c s="26">
        <v>21.66</v>
      </c>
      <c s="27">
        <v>0</v>
      </c>
      <c s="27">
        <f>ROUND(ROUND(H19,2)*ROUND(G19,3),2)</f>
      </c>
      <c r="O19">
        <f>(I19*21)/100</f>
      </c>
      <c t="s">
        <v>17</v>
      </c>
    </row>
    <row r="20" spans="1:5" ht="25.5">
      <c r="A20" s="28" t="s">
        <v>44</v>
      </c>
      <c r="E20" s="29" t="s">
        <v>1310</v>
      </c>
    </row>
    <row r="21" spans="1:5" ht="12.75">
      <c r="A21" s="30" t="s">
        <v>45</v>
      </c>
      <c r="E21" s="31" t="s">
        <v>1311</v>
      </c>
    </row>
    <row r="22" spans="1:5" ht="369.75">
      <c r="A22" t="s">
        <v>47</v>
      </c>
      <c r="E22" s="29" t="s">
        <v>561</v>
      </c>
    </row>
    <row r="23" spans="1:16" ht="12.75">
      <c r="A23" s="18" t="s">
        <v>39</v>
      </c>
      <c s="23" t="s">
        <v>27</v>
      </c>
      <c s="23" t="s">
        <v>562</v>
      </c>
      <c s="18" t="s">
        <v>41</v>
      </c>
      <c s="24" t="s">
        <v>563</v>
      </c>
      <c s="25" t="s">
        <v>364</v>
      </c>
      <c s="26">
        <v>238.26</v>
      </c>
      <c s="27">
        <v>0</v>
      </c>
      <c s="27">
        <f>ROUND(ROUND(H23,2)*ROUND(G23,3),2)</f>
      </c>
      <c r="O23">
        <f>(I23*21)/100</f>
      </c>
      <c t="s">
        <v>17</v>
      </c>
    </row>
    <row r="24" spans="1:5" ht="12.75">
      <c r="A24" s="28" t="s">
        <v>44</v>
      </c>
      <c r="E24" s="29" t="s">
        <v>564</v>
      </c>
    </row>
    <row r="25" spans="1:5" ht="12.75">
      <c r="A25" s="30" t="s">
        <v>45</v>
      </c>
      <c r="E25" s="31" t="s">
        <v>1312</v>
      </c>
    </row>
    <row r="26" spans="1:5" ht="25.5">
      <c r="A26" t="s">
        <v>47</v>
      </c>
      <c r="E26" s="29" t="s">
        <v>566</v>
      </c>
    </row>
    <row r="27" spans="1:16" ht="12.75">
      <c r="A27" s="18" t="s">
        <v>39</v>
      </c>
      <c s="23" t="s">
        <v>29</v>
      </c>
      <c s="23" t="s">
        <v>368</v>
      </c>
      <c s="18" t="s">
        <v>41</v>
      </c>
      <c s="24" t="s">
        <v>369</v>
      </c>
      <c s="25" t="s">
        <v>358</v>
      </c>
      <c s="26">
        <v>21.66</v>
      </c>
      <c s="27">
        <v>0</v>
      </c>
      <c s="27">
        <f>ROUND(ROUND(H27,2)*ROUND(G27,3),2)</f>
      </c>
      <c r="O27">
        <f>(I27*21)/100</f>
      </c>
      <c t="s">
        <v>17</v>
      </c>
    </row>
    <row r="28" spans="1:5" ht="12.75">
      <c r="A28" s="28" t="s">
        <v>44</v>
      </c>
      <c r="E28" s="29" t="s">
        <v>370</v>
      </c>
    </row>
    <row r="29" spans="1:5" ht="25.5">
      <c r="A29" s="30" t="s">
        <v>45</v>
      </c>
      <c r="E29" s="31" t="s">
        <v>1313</v>
      </c>
    </row>
    <row r="30" spans="1:5" ht="191.25">
      <c r="A30" t="s">
        <v>47</v>
      </c>
      <c r="E30" s="29" t="s">
        <v>372</v>
      </c>
    </row>
    <row r="31" spans="1:16" ht="12.75">
      <c r="A31" s="18" t="s">
        <v>39</v>
      </c>
      <c s="23" t="s">
        <v>31</v>
      </c>
      <c s="23" t="s">
        <v>373</v>
      </c>
      <c s="18" t="s">
        <v>41</v>
      </c>
      <c s="24" t="s">
        <v>374</v>
      </c>
      <c s="25" t="s">
        <v>358</v>
      </c>
      <c s="26">
        <v>2.272</v>
      </c>
      <c s="27">
        <v>0</v>
      </c>
      <c s="27">
        <f>ROUND(ROUND(H31,2)*ROUND(G31,3),2)</f>
      </c>
      <c r="O31">
        <f>(I31*21)/100</f>
      </c>
      <c t="s">
        <v>17</v>
      </c>
    </row>
    <row r="32" spans="1:5" ht="25.5">
      <c r="A32" s="28" t="s">
        <v>44</v>
      </c>
      <c r="E32" s="29" t="s">
        <v>1314</v>
      </c>
    </row>
    <row r="33" spans="1:5" ht="12.75">
      <c r="A33" s="30" t="s">
        <v>45</v>
      </c>
      <c r="E33" s="31" t="s">
        <v>1315</v>
      </c>
    </row>
    <row r="34" spans="1:5" ht="280.5">
      <c r="A34" t="s">
        <v>47</v>
      </c>
      <c r="E34" s="29" t="s">
        <v>377</v>
      </c>
    </row>
    <row r="35" spans="1:16" ht="12.75">
      <c r="A35" s="18" t="s">
        <v>39</v>
      </c>
      <c s="23" t="s">
        <v>77</v>
      </c>
      <c s="23" t="s">
        <v>378</v>
      </c>
      <c s="18" t="s">
        <v>41</v>
      </c>
      <c s="24" t="s">
        <v>379</v>
      </c>
      <c s="25" t="s">
        <v>170</v>
      </c>
      <c s="26">
        <v>43.712</v>
      </c>
      <c s="27">
        <v>0</v>
      </c>
      <c s="27">
        <f>ROUND(ROUND(H35,2)*ROUND(G35,3),2)</f>
      </c>
      <c r="O35">
        <f>(I35*21)/100</f>
      </c>
      <c t="s">
        <v>17</v>
      </c>
    </row>
    <row r="36" spans="1:5" ht="25.5">
      <c r="A36" s="28" t="s">
        <v>44</v>
      </c>
      <c r="E36" s="29" t="s">
        <v>1316</v>
      </c>
    </row>
    <row r="37" spans="1:5" ht="12.75">
      <c r="A37" s="30" t="s">
        <v>45</v>
      </c>
      <c r="E37" s="31" t="s">
        <v>1317</v>
      </c>
    </row>
    <row r="38" spans="1:5" ht="25.5">
      <c r="A38" t="s">
        <v>47</v>
      </c>
      <c r="E38" s="29" t="s">
        <v>382</v>
      </c>
    </row>
    <row r="39" spans="1:16" ht="12.75">
      <c r="A39" s="18" t="s">
        <v>39</v>
      </c>
      <c s="23" t="s">
        <v>80</v>
      </c>
      <c s="23" t="s">
        <v>1318</v>
      </c>
      <c s="18" t="s">
        <v>41</v>
      </c>
      <c s="24" t="s">
        <v>1319</v>
      </c>
      <c s="25" t="s">
        <v>170</v>
      </c>
      <c s="26">
        <v>5.305</v>
      </c>
      <c s="27">
        <v>0</v>
      </c>
      <c s="27">
        <f>ROUND(ROUND(H39,2)*ROUND(G39,3),2)</f>
      </c>
      <c r="O39">
        <f>(I39*21)/100</f>
      </c>
      <c t="s">
        <v>17</v>
      </c>
    </row>
    <row r="40" spans="1:5" ht="25.5">
      <c r="A40" s="28" t="s">
        <v>44</v>
      </c>
      <c r="E40" s="29" t="s">
        <v>1320</v>
      </c>
    </row>
    <row r="41" spans="1:5" ht="12.75">
      <c r="A41" s="30" t="s">
        <v>45</v>
      </c>
      <c r="E41" s="31" t="s">
        <v>1321</v>
      </c>
    </row>
    <row r="42" spans="1:5" ht="12.75">
      <c r="A42" t="s">
        <v>47</v>
      </c>
      <c r="E42" s="29" t="s">
        <v>1322</v>
      </c>
    </row>
    <row r="43" spans="1:16" ht="12.75">
      <c r="A43" s="18" t="s">
        <v>39</v>
      </c>
      <c s="23" t="s">
        <v>34</v>
      </c>
      <c s="23" t="s">
        <v>1323</v>
      </c>
      <c s="18" t="s">
        <v>41</v>
      </c>
      <c s="24" t="s">
        <v>1324</v>
      </c>
      <c s="25" t="s">
        <v>170</v>
      </c>
      <c s="26">
        <v>25</v>
      </c>
      <c s="27">
        <v>0</v>
      </c>
      <c s="27">
        <f>ROUND(ROUND(H43,2)*ROUND(G43,3),2)</f>
      </c>
      <c r="O43">
        <f>(I43*21)/100</f>
      </c>
      <c t="s">
        <v>17</v>
      </c>
    </row>
    <row r="44" spans="1:5" ht="25.5">
      <c r="A44" s="28" t="s">
        <v>44</v>
      </c>
      <c r="E44" s="29" t="s">
        <v>1325</v>
      </c>
    </row>
    <row r="45" spans="1:5" ht="12.75">
      <c r="A45" s="30" t="s">
        <v>45</v>
      </c>
      <c r="E45" s="31" t="s">
        <v>1326</v>
      </c>
    </row>
    <row r="46" spans="1:5" ht="25.5">
      <c r="A46" t="s">
        <v>47</v>
      </c>
      <c r="E46" s="29" t="s">
        <v>1327</v>
      </c>
    </row>
    <row r="47" spans="1:16" ht="12.75">
      <c r="A47" s="18" t="s">
        <v>39</v>
      </c>
      <c s="23" t="s">
        <v>36</v>
      </c>
      <c s="23" t="s">
        <v>626</v>
      </c>
      <c s="18" t="s">
        <v>41</v>
      </c>
      <c s="24" t="s">
        <v>627</v>
      </c>
      <c s="25" t="s">
        <v>170</v>
      </c>
      <c s="26">
        <v>5.305</v>
      </c>
      <c s="27">
        <v>0</v>
      </c>
      <c s="27">
        <f>ROUND(ROUND(H47,2)*ROUND(G47,3),2)</f>
      </c>
      <c r="O47">
        <f>(I47*21)/100</f>
      </c>
      <c t="s">
        <v>17</v>
      </c>
    </row>
    <row r="48" spans="1:5" ht="25.5">
      <c r="A48" s="28" t="s">
        <v>44</v>
      </c>
      <c r="E48" s="29" t="s">
        <v>1328</v>
      </c>
    </row>
    <row r="49" spans="1:5" ht="12.75">
      <c r="A49" s="30" t="s">
        <v>45</v>
      </c>
      <c r="E49" s="31" t="s">
        <v>1321</v>
      </c>
    </row>
    <row r="50" spans="1:5" ht="38.25">
      <c r="A50" t="s">
        <v>47</v>
      </c>
      <c r="E50" s="29" t="s">
        <v>629</v>
      </c>
    </row>
    <row r="51" spans="1:16" ht="12.75">
      <c r="A51" s="18" t="s">
        <v>39</v>
      </c>
      <c s="23" t="s">
        <v>87</v>
      </c>
      <c s="23" t="s">
        <v>630</v>
      </c>
      <c s="18" t="s">
        <v>41</v>
      </c>
      <c s="24" t="s">
        <v>631</v>
      </c>
      <c s="25" t="s">
        <v>170</v>
      </c>
      <c s="26">
        <v>5.305</v>
      </c>
      <c s="27">
        <v>0</v>
      </c>
      <c s="27">
        <f>ROUND(ROUND(H51,2)*ROUND(G51,3),2)</f>
      </c>
      <c r="O51">
        <f>(I51*21)/100</f>
      </c>
      <c t="s">
        <v>17</v>
      </c>
    </row>
    <row r="52" spans="1:5" ht="25.5">
      <c r="A52" s="28" t="s">
        <v>44</v>
      </c>
      <c r="E52" s="29" t="s">
        <v>1329</v>
      </c>
    </row>
    <row r="53" spans="1:5" ht="12.75">
      <c r="A53" s="30" t="s">
        <v>45</v>
      </c>
      <c r="E53" s="31" t="s">
        <v>1321</v>
      </c>
    </row>
    <row r="54" spans="1:5" ht="25.5">
      <c r="A54" t="s">
        <v>47</v>
      </c>
      <c r="E54" s="29" t="s">
        <v>633</v>
      </c>
    </row>
    <row r="55" spans="1:16" ht="12.75">
      <c r="A55" s="18" t="s">
        <v>39</v>
      </c>
      <c s="23" t="s">
        <v>146</v>
      </c>
      <c s="23" t="s">
        <v>634</v>
      </c>
      <c s="18" t="s">
        <v>41</v>
      </c>
      <c s="24" t="s">
        <v>635</v>
      </c>
      <c s="25" t="s">
        <v>170</v>
      </c>
      <c s="26">
        <v>5.305</v>
      </c>
      <c s="27">
        <v>0</v>
      </c>
      <c s="27">
        <f>ROUND(ROUND(H55,2)*ROUND(G55,3),2)</f>
      </c>
      <c r="O55">
        <f>(I55*21)/100</f>
      </c>
      <c t="s">
        <v>17</v>
      </c>
    </row>
    <row r="56" spans="1:5" ht="25.5">
      <c r="A56" s="28" t="s">
        <v>44</v>
      </c>
      <c r="E56" s="29" t="s">
        <v>1330</v>
      </c>
    </row>
    <row r="57" spans="1:5" ht="12.75">
      <c r="A57" s="30" t="s">
        <v>45</v>
      </c>
      <c r="E57" s="31" t="s">
        <v>1321</v>
      </c>
    </row>
    <row r="58" spans="1:5" ht="38.25">
      <c r="A58" t="s">
        <v>47</v>
      </c>
      <c r="E58" s="29" t="s">
        <v>637</v>
      </c>
    </row>
    <row r="59" spans="1:18" ht="12.75" customHeight="1">
      <c r="A59" s="5" t="s">
        <v>37</v>
      </c>
      <c s="5"/>
      <c s="35" t="s">
        <v>29</v>
      </c>
      <c s="5"/>
      <c s="21" t="s">
        <v>95</v>
      </c>
      <c s="5"/>
      <c s="5"/>
      <c s="5"/>
      <c s="36">
        <f>0+Q59</f>
      </c>
      <c r="O59">
        <f>0+R59</f>
      </c>
      <c r="Q59">
        <f>0+I60+I64+I68+I72+I76+I80+I84</f>
      </c>
      <c>
        <f>0+O60+O64+O68+O72+O76+O80+O84</f>
      </c>
    </row>
    <row r="60" spans="1:16" ht="12.75">
      <c r="A60" s="18" t="s">
        <v>39</v>
      </c>
      <c s="23" t="s">
        <v>150</v>
      </c>
      <c s="23" t="s">
        <v>693</v>
      </c>
      <c s="18" t="s">
        <v>23</v>
      </c>
      <c s="24" t="s">
        <v>694</v>
      </c>
      <c s="25" t="s">
        <v>170</v>
      </c>
      <c s="26">
        <v>43.712</v>
      </c>
      <c s="27">
        <v>0</v>
      </c>
      <c s="27">
        <f>ROUND(ROUND(H60,2)*ROUND(G60,3),2)</f>
      </c>
      <c r="O60">
        <f>(I60*21)/100</f>
      </c>
      <c t="s">
        <v>17</v>
      </c>
    </row>
    <row r="61" spans="1:5" ht="25.5">
      <c r="A61" s="28" t="s">
        <v>44</v>
      </c>
      <c r="E61" s="29" t="s">
        <v>1331</v>
      </c>
    </row>
    <row r="62" spans="1:5" ht="12.75">
      <c r="A62" s="30" t="s">
        <v>45</v>
      </c>
      <c r="E62" s="31" t="s">
        <v>1317</v>
      </c>
    </row>
    <row r="63" spans="1:5" ht="51">
      <c r="A63" t="s">
        <v>47</v>
      </c>
      <c r="E63" s="29" t="s">
        <v>697</v>
      </c>
    </row>
    <row r="64" spans="1:16" ht="12.75">
      <c r="A64" s="18" t="s">
        <v>39</v>
      </c>
      <c s="23" t="s">
        <v>156</v>
      </c>
      <c s="23" t="s">
        <v>693</v>
      </c>
      <c s="18" t="s">
        <v>17</v>
      </c>
      <c s="24" t="s">
        <v>694</v>
      </c>
      <c s="25" t="s">
        <v>170</v>
      </c>
      <c s="26">
        <v>34.345</v>
      </c>
      <c s="27">
        <v>0</v>
      </c>
      <c s="27">
        <f>ROUND(ROUND(H64,2)*ROUND(G64,3),2)</f>
      </c>
      <c r="O64">
        <f>(I64*21)/100</f>
      </c>
      <c t="s">
        <v>17</v>
      </c>
    </row>
    <row r="65" spans="1:5" ht="25.5">
      <c r="A65" s="28" t="s">
        <v>44</v>
      </c>
      <c r="E65" s="29" t="s">
        <v>1332</v>
      </c>
    </row>
    <row r="66" spans="1:5" ht="12.75">
      <c r="A66" s="30" t="s">
        <v>45</v>
      </c>
      <c r="E66" s="31" t="s">
        <v>1333</v>
      </c>
    </row>
    <row r="67" spans="1:5" ht="51">
      <c r="A67" t="s">
        <v>47</v>
      </c>
      <c r="E67" s="29" t="s">
        <v>697</v>
      </c>
    </row>
    <row r="68" spans="1:16" ht="12.75">
      <c r="A68" s="18" t="s">
        <v>39</v>
      </c>
      <c s="23" t="s">
        <v>161</v>
      </c>
      <c s="23" t="s">
        <v>719</v>
      </c>
      <c s="18" t="s">
        <v>41</v>
      </c>
      <c s="24" t="s">
        <v>942</v>
      </c>
      <c s="25" t="s">
        <v>170</v>
      </c>
      <c s="26">
        <v>32.784</v>
      </c>
      <c s="27">
        <v>0</v>
      </c>
      <c s="27">
        <f>ROUND(ROUND(H68,2)*ROUND(G68,3),2)</f>
      </c>
      <c r="O68">
        <f>(I68*21)/100</f>
      </c>
      <c t="s">
        <v>17</v>
      </c>
    </row>
    <row r="69" spans="1:5" ht="25.5">
      <c r="A69" s="28" t="s">
        <v>44</v>
      </c>
      <c r="E69" s="29" t="s">
        <v>1334</v>
      </c>
    </row>
    <row r="70" spans="1:5" ht="12.75">
      <c r="A70" s="30" t="s">
        <v>45</v>
      </c>
      <c r="E70" s="31" t="s">
        <v>1335</v>
      </c>
    </row>
    <row r="71" spans="1:5" ht="51">
      <c r="A71" t="s">
        <v>47</v>
      </c>
      <c r="E71" s="29" t="s">
        <v>723</v>
      </c>
    </row>
    <row r="72" spans="1:16" ht="12.75">
      <c r="A72" s="18" t="s">
        <v>39</v>
      </c>
      <c s="23" t="s">
        <v>167</v>
      </c>
      <c s="23" t="s">
        <v>728</v>
      </c>
      <c s="18" t="s">
        <v>41</v>
      </c>
      <c s="24" t="s">
        <v>729</v>
      </c>
      <c s="25" t="s">
        <v>170</v>
      </c>
      <c s="26">
        <v>31.535</v>
      </c>
      <c s="27">
        <v>0</v>
      </c>
      <c s="27">
        <f>ROUND(ROUND(H72,2)*ROUND(G72,3),2)</f>
      </c>
      <c r="O72">
        <f>(I72*21)/100</f>
      </c>
      <c t="s">
        <v>17</v>
      </c>
    </row>
    <row r="73" spans="1:5" ht="25.5">
      <c r="A73" s="28" t="s">
        <v>44</v>
      </c>
      <c r="E73" s="29" t="s">
        <v>1336</v>
      </c>
    </row>
    <row r="74" spans="1:5" ht="12.75">
      <c r="A74" s="30" t="s">
        <v>45</v>
      </c>
      <c r="E74" s="31" t="s">
        <v>1337</v>
      </c>
    </row>
    <row r="75" spans="1:5" ht="51">
      <c r="A75" t="s">
        <v>47</v>
      </c>
      <c r="E75" s="29" t="s">
        <v>723</v>
      </c>
    </row>
    <row r="76" spans="1:16" ht="12.75">
      <c r="A76" s="18" t="s">
        <v>39</v>
      </c>
      <c s="23" t="s">
        <v>174</v>
      </c>
      <c s="23" t="s">
        <v>742</v>
      </c>
      <c s="18" t="s">
        <v>41</v>
      </c>
      <c s="24" t="s">
        <v>1338</v>
      </c>
      <c s="25" t="s">
        <v>170</v>
      </c>
      <c s="26">
        <v>31.535</v>
      </c>
      <c s="27">
        <v>0</v>
      </c>
      <c s="27">
        <f>ROUND(ROUND(H76,2)*ROUND(G76,3),2)</f>
      </c>
      <c r="O76">
        <f>(I76*21)/100</f>
      </c>
      <c t="s">
        <v>17</v>
      </c>
    </row>
    <row r="77" spans="1:5" ht="25.5">
      <c r="A77" s="28" t="s">
        <v>44</v>
      </c>
      <c r="E77" s="29" t="s">
        <v>1339</v>
      </c>
    </row>
    <row r="78" spans="1:5" ht="12.75">
      <c r="A78" s="30" t="s">
        <v>45</v>
      </c>
      <c r="E78" s="31" t="s">
        <v>1337</v>
      </c>
    </row>
    <row r="79" spans="1:5" ht="140.25">
      <c r="A79" t="s">
        <v>47</v>
      </c>
      <c r="E79" s="29" t="s">
        <v>745</v>
      </c>
    </row>
    <row r="80" spans="1:16" ht="12.75">
      <c r="A80" s="18" t="s">
        <v>39</v>
      </c>
      <c s="23" t="s">
        <v>179</v>
      </c>
      <c s="23" t="s">
        <v>749</v>
      </c>
      <c s="18" t="s">
        <v>41</v>
      </c>
      <c s="24" t="s">
        <v>1085</v>
      </c>
      <c s="25" t="s">
        <v>170</v>
      </c>
      <c s="26">
        <v>32.784</v>
      </c>
      <c s="27">
        <v>0</v>
      </c>
      <c s="27">
        <f>ROUND(ROUND(H80,2)*ROUND(G80,3),2)</f>
      </c>
      <c r="O80">
        <f>(I80*21)/100</f>
      </c>
      <c t="s">
        <v>17</v>
      </c>
    </row>
    <row r="81" spans="1:5" ht="25.5">
      <c r="A81" s="28" t="s">
        <v>44</v>
      </c>
      <c r="E81" s="29" t="s">
        <v>1340</v>
      </c>
    </row>
    <row r="82" spans="1:5" ht="12.75">
      <c r="A82" s="30" t="s">
        <v>45</v>
      </c>
      <c r="E82" s="31" t="s">
        <v>1335</v>
      </c>
    </row>
    <row r="83" spans="1:5" ht="140.25">
      <c r="A83" t="s">
        <v>47</v>
      </c>
      <c r="E83" s="29" t="s">
        <v>745</v>
      </c>
    </row>
    <row r="84" spans="1:16" ht="12.75">
      <c r="A84" s="18" t="s">
        <v>39</v>
      </c>
      <c s="23" t="s">
        <v>185</v>
      </c>
      <c s="23" t="s">
        <v>761</v>
      </c>
      <c s="18" t="s">
        <v>41</v>
      </c>
      <c s="24" t="s">
        <v>762</v>
      </c>
      <c s="25" t="s">
        <v>104</v>
      </c>
      <c s="26">
        <v>10</v>
      </c>
      <c s="27">
        <v>0</v>
      </c>
      <c s="27">
        <f>ROUND(ROUND(H84,2)*ROUND(G84,3),2)</f>
      </c>
      <c r="O84">
        <f>(I84*21)/100</f>
      </c>
      <c t="s">
        <v>17</v>
      </c>
    </row>
    <row r="85" spans="1:5" ht="38.25">
      <c r="A85" s="28" t="s">
        <v>44</v>
      </c>
      <c r="E85" s="29" t="s">
        <v>1341</v>
      </c>
    </row>
    <row r="86" spans="1:5" ht="12.75">
      <c r="A86" s="30" t="s">
        <v>45</v>
      </c>
      <c r="E86" s="31" t="s">
        <v>816</v>
      </c>
    </row>
    <row r="87" spans="1:5" ht="38.25">
      <c r="A87" t="s">
        <v>47</v>
      </c>
      <c r="E87" s="29" t="s">
        <v>765</v>
      </c>
    </row>
    <row r="88" spans="1:18" ht="12.75" customHeight="1">
      <c r="A88" s="5" t="s">
        <v>37</v>
      </c>
      <c s="5"/>
      <c s="35" t="s">
        <v>34</v>
      </c>
      <c s="5"/>
      <c s="21" t="s">
        <v>108</v>
      </c>
      <c s="5"/>
      <c s="5"/>
      <c s="5"/>
      <c s="36">
        <f>0+Q88</f>
      </c>
      <c r="O88">
        <f>0+R88</f>
      </c>
      <c r="Q88">
        <f>0+I89</f>
      </c>
      <c>
        <f>0+O89</f>
      </c>
    </row>
    <row r="89" spans="1:16" ht="12.75">
      <c r="A89" s="18" t="s">
        <v>39</v>
      </c>
      <c s="23" t="s">
        <v>191</v>
      </c>
      <c s="23" t="s">
        <v>879</v>
      </c>
      <c s="18" t="s">
        <v>41</v>
      </c>
      <c s="24" t="s">
        <v>880</v>
      </c>
      <c s="25" t="s">
        <v>104</v>
      </c>
      <c s="26">
        <v>10</v>
      </c>
      <c s="27">
        <v>0</v>
      </c>
      <c s="27">
        <f>ROUND(ROUND(H89,2)*ROUND(G89,3),2)</f>
      </c>
      <c r="O89">
        <f>(I89*21)/100</f>
      </c>
      <c t="s">
        <v>17</v>
      </c>
    </row>
    <row r="90" spans="1:5" ht="25.5">
      <c r="A90" s="28" t="s">
        <v>44</v>
      </c>
      <c r="E90" s="29" t="s">
        <v>1342</v>
      </c>
    </row>
    <row r="91" spans="1:5" ht="12.75">
      <c r="A91" s="30" t="s">
        <v>45</v>
      </c>
      <c r="E91" s="31" t="s">
        <v>816</v>
      </c>
    </row>
    <row r="92" spans="1:5" ht="25.5">
      <c r="A92" t="s">
        <v>47</v>
      </c>
      <c r="E92" s="29" t="s">
        <v>882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96"/>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0+O9+O14+O63+O92</f>
      </c>
      <c t="s">
        <v>16</v>
      </c>
    </row>
    <row r="3" spans="1:16" ht="15" customHeight="1">
      <c r="A3" t="s">
        <v>1</v>
      </c>
      <c s="8" t="s">
        <v>4</v>
      </c>
      <c s="9" t="s">
        <v>5</v>
      </c>
      <c s="1"/>
      <c s="10" t="s">
        <v>6</v>
      </c>
      <c s="1"/>
      <c s="4"/>
      <c s="3" t="s">
        <v>1343</v>
      </c>
      <c s="32">
        <f>0+I9+I14+I63+I92</f>
      </c>
      <c r="O3" t="s">
        <v>13</v>
      </c>
      <c t="s">
        <v>17</v>
      </c>
    </row>
    <row r="4" spans="1:16" ht="15" customHeight="1">
      <c r="A4" t="s">
        <v>7</v>
      </c>
      <c s="8" t="s">
        <v>8</v>
      </c>
      <c s="9" t="s">
        <v>1303</v>
      </c>
      <c s="1"/>
      <c s="10" t="s">
        <v>1304</v>
      </c>
      <c s="1"/>
      <c s="1"/>
      <c s="7"/>
      <c s="7"/>
      <c r="O4" t="s">
        <v>14</v>
      </c>
      <c t="s">
        <v>17</v>
      </c>
    </row>
    <row r="5" spans="1:16" ht="12.75" customHeight="1">
      <c r="A5" t="s">
        <v>11</v>
      </c>
      <c s="12" t="s">
        <v>12</v>
      </c>
      <c s="13" t="s">
        <v>1343</v>
      </c>
      <c s="5"/>
      <c s="14" t="s">
        <v>1344</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346</v>
      </c>
      <c s="18" t="s">
        <v>23</v>
      </c>
      <c s="24" t="s">
        <v>347</v>
      </c>
      <c s="25" t="s">
        <v>98</v>
      </c>
      <c s="26">
        <v>149.468</v>
      </c>
      <c s="27">
        <v>0</v>
      </c>
      <c s="27">
        <f>ROUND(ROUND(H10,2)*ROUND(G10,3),2)</f>
      </c>
      <c r="O10">
        <f>(I10*21)/100</f>
      </c>
      <c t="s">
        <v>17</v>
      </c>
    </row>
    <row r="11" spans="1:5" ht="12.75">
      <c r="A11" s="28" t="s">
        <v>44</v>
      </c>
      <c r="E11" s="29" t="s">
        <v>348</v>
      </c>
    </row>
    <row r="12" spans="1:5" ht="25.5">
      <c r="A12" s="30" t="s">
        <v>45</v>
      </c>
      <c r="E12" s="31" t="s">
        <v>1345</v>
      </c>
    </row>
    <row r="13" spans="1:5" ht="25.5">
      <c r="A13" t="s">
        <v>47</v>
      </c>
      <c r="E13" s="29" t="s">
        <v>350</v>
      </c>
    </row>
    <row r="14" spans="1:18" ht="12.75" customHeight="1">
      <c r="A14" s="5" t="s">
        <v>37</v>
      </c>
      <c s="5"/>
      <c s="35" t="s">
        <v>23</v>
      </c>
      <c s="5"/>
      <c s="21" t="s">
        <v>355</v>
      </c>
      <c s="5"/>
      <c s="5"/>
      <c s="5"/>
      <c s="36">
        <f>0+Q14</f>
      </c>
      <c r="O14">
        <f>0+R14</f>
      </c>
      <c r="Q14">
        <f>0+I15+I19+I23+I27+I31+I35+I39+I43+I47+I51+I55+I59</f>
      </c>
      <c>
        <f>0+O15+O19+O23+O27+O31+O35+O39+O43+O47+O51+O55+O59</f>
      </c>
    </row>
    <row r="15" spans="1:16" ht="12.75">
      <c r="A15" s="18" t="s">
        <v>39</v>
      </c>
      <c s="23" t="s">
        <v>17</v>
      </c>
      <c s="23" t="s">
        <v>1160</v>
      </c>
      <c s="18" t="s">
        <v>41</v>
      </c>
      <c s="24" t="s">
        <v>1161</v>
      </c>
      <c s="25" t="s">
        <v>358</v>
      </c>
      <c s="26">
        <v>33.242</v>
      </c>
      <c s="27">
        <v>0</v>
      </c>
      <c s="27">
        <f>ROUND(ROUND(H15,2)*ROUND(G15,3),2)</f>
      </c>
      <c r="O15">
        <f>(I15*21)/100</f>
      </c>
      <c t="s">
        <v>17</v>
      </c>
    </row>
    <row r="16" spans="1:5" ht="38.25">
      <c r="A16" s="28" t="s">
        <v>44</v>
      </c>
      <c r="E16" s="29" t="s">
        <v>1346</v>
      </c>
    </row>
    <row r="17" spans="1:5" ht="12.75">
      <c r="A17" s="30" t="s">
        <v>45</v>
      </c>
      <c r="E17" s="31" t="s">
        <v>1347</v>
      </c>
    </row>
    <row r="18" spans="1:5" ht="63.75">
      <c r="A18" t="s">
        <v>47</v>
      </c>
      <c r="E18" s="29" t="s">
        <v>988</v>
      </c>
    </row>
    <row r="19" spans="1:16" ht="12.75">
      <c r="A19" s="18" t="s">
        <v>39</v>
      </c>
      <c s="23" t="s">
        <v>16</v>
      </c>
      <c s="23" t="s">
        <v>550</v>
      </c>
      <c s="18" t="s">
        <v>41</v>
      </c>
      <c s="24" t="s">
        <v>551</v>
      </c>
      <c s="25" t="s">
        <v>358</v>
      </c>
      <c s="26">
        <v>0.645</v>
      </c>
      <c s="27">
        <v>0</v>
      </c>
      <c s="27">
        <f>ROUND(ROUND(H19,2)*ROUND(G19,3),2)</f>
      </c>
      <c r="O19">
        <f>(I19*21)/100</f>
      </c>
      <c t="s">
        <v>17</v>
      </c>
    </row>
    <row r="20" spans="1:5" ht="51">
      <c r="A20" s="28" t="s">
        <v>44</v>
      </c>
      <c r="E20" s="29" t="s">
        <v>1348</v>
      </c>
    </row>
    <row r="21" spans="1:5" ht="12.75">
      <c r="A21" s="30" t="s">
        <v>45</v>
      </c>
      <c r="E21" s="31" t="s">
        <v>1349</v>
      </c>
    </row>
    <row r="22" spans="1:5" ht="38.25">
      <c r="A22" t="s">
        <v>47</v>
      </c>
      <c r="E22" s="29" t="s">
        <v>554</v>
      </c>
    </row>
    <row r="23" spans="1:16" ht="12.75">
      <c r="A23" s="18" t="s">
        <v>39</v>
      </c>
      <c s="23" t="s">
        <v>27</v>
      </c>
      <c s="23" t="s">
        <v>557</v>
      </c>
      <c s="18" t="s">
        <v>41</v>
      </c>
      <c s="24" t="s">
        <v>558</v>
      </c>
      <c s="25" t="s">
        <v>358</v>
      </c>
      <c s="26">
        <v>74.734</v>
      </c>
      <c s="27">
        <v>0</v>
      </c>
      <c s="27">
        <f>ROUND(ROUND(H23,2)*ROUND(G23,3),2)</f>
      </c>
      <c r="O23">
        <f>(I23*21)/100</f>
      </c>
      <c t="s">
        <v>17</v>
      </c>
    </row>
    <row r="24" spans="1:5" ht="25.5">
      <c r="A24" s="28" t="s">
        <v>44</v>
      </c>
      <c r="E24" s="29" t="s">
        <v>1310</v>
      </c>
    </row>
    <row r="25" spans="1:5" ht="12.75">
      <c r="A25" s="30" t="s">
        <v>45</v>
      </c>
      <c r="E25" s="31" t="s">
        <v>1350</v>
      </c>
    </row>
    <row r="26" spans="1:5" ht="369.75">
      <c r="A26" t="s">
        <v>47</v>
      </c>
      <c r="E26" s="29" t="s">
        <v>561</v>
      </c>
    </row>
    <row r="27" spans="1:16" ht="12.75">
      <c r="A27" s="18" t="s">
        <v>39</v>
      </c>
      <c s="23" t="s">
        <v>29</v>
      </c>
      <c s="23" t="s">
        <v>562</v>
      </c>
      <c s="18" t="s">
        <v>41</v>
      </c>
      <c s="24" t="s">
        <v>563</v>
      </c>
      <c s="25" t="s">
        <v>364</v>
      </c>
      <c s="26">
        <v>822.074</v>
      </c>
      <c s="27">
        <v>0</v>
      </c>
      <c s="27">
        <f>ROUND(ROUND(H27,2)*ROUND(G27,3),2)</f>
      </c>
      <c r="O27">
        <f>(I27*21)/100</f>
      </c>
      <c t="s">
        <v>17</v>
      </c>
    </row>
    <row r="28" spans="1:5" ht="12.75">
      <c r="A28" s="28" t="s">
        <v>44</v>
      </c>
      <c r="E28" s="29" t="s">
        <v>564</v>
      </c>
    </row>
    <row r="29" spans="1:5" ht="12.75">
      <c r="A29" s="30" t="s">
        <v>45</v>
      </c>
      <c r="E29" s="31" t="s">
        <v>1351</v>
      </c>
    </row>
    <row r="30" spans="1:5" ht="25.5">
      <c r="A30" t="s">
        <v>47</v>
      </c>
      <c r="E30" s="29" t="s">
        <v>566</v>
      </c>
    </row>
    <row r="31" spans="1:16" ht="12.75">
      <c r="A31" s="18" t="s">
        <v>39</v>
      </c>
      <c s="23" t="s">
        <v>31</v>
      </c>
      <c s="23" t="s">
        <v>368</v>
      </c>
      <c s="18" t="s">
        <v>41</v>
      </c>
      <c s="24" t="s">
        <v>369</v>
      </c>
      <c s="25" t="s">
        <v>358</v>
      </c>
      <c s="26">
        <v>74.734</v>
      </c>
      <c s="27">
        <v>0</v>
      </c>
      <c s="27">
        <f>ROUND(ROUND(H31,2)*ROUND(G31,3),2)</f>
      </c>
      <c r="O31">
        <f>(I31*21)/100</f>
      </c>
      <c t="s">
        <v>17</v>
      </c>
    </row>
    <row r="32" spans="1:5" ht="12.75">
      <c r="A32" s="28" t="s">
        <v>44</v>
      </c>
      <c r="E32" s="29" t="s">
        <v>370</v>
      </c>
    </row>
    <row r="33" spans="1:5" ht="25.5">
      <c r="A33" s="30" t="s">
        <v>45</v>
      </c>
      <c r="E33" s="31" t="s">
        <v>1352</v>
      </c>
    </row>
    <row r="34" spans="1:5" ht="191.25">
      <c r="A34" t="s">
        <v>47</v>
      </c>
      <c r="E34" s="29" t="s">
        <v>372</v>
      </c>
    </row>
    <row r="35" spans="1:16" ht="12.75">
      <c r="A35" s="18" t="s">
        <v>39</v>
      </c>
      <c s="23" t="s">
        <v>77</v>
      </c>
      <c s="23" t="s">
        <v>373</v>
      </c>
      <c s="18" t="s">
        <v>41</v>
      </c>
      <c s="24" t="s">
        <v>374</v>
      </c>
      <c s="25" t="s">
        <v>358</v>
      </c>
      <c s="26">
        <v>6.9</v>
      </c>
      <c s="27">
        <v>0</v>
      </c>
      <c s="27">
        <f>ROUND(ROUND(H35,2)*ROUND(G35,3),2)</f>
      </c>
      <c r="O35">
        <f>(I35*21)/100</f>
      </c>
      <c t="s">
        <v>17</v>
      </c>
    </row>
    <row r="36" spans="1:5" ht="25.5">
      <c r="A36" s="28" t="s">
        <v>44</v>
      </c>
      <c r="E36" s="29" t="s">
        <v>1314</v>
      </c>
    </row>
    <row r="37" spans="1:5" ht="12.75">
      <c r="A37" s="30" t="s">
        <v>45</v>
      </c>
      <c r="E37" s="31" t="s">
        <v>1353</v>
      </c>
    </row>
    <row r="38" spans="1:5" ht="280.5">
      <c r="A38" t="s">
        <v>47</v>
      </c>
      <c r="E38" s="29" t="s">
        <v>377</v>
      </c>
    </row>
    <row r="39" spans="1:16" ht="12.75">
      <c r="A39" s="18" t="s">
        <v>39</v>
      </c>
      <c s="23" t="s">
        <v>80</v>
      </c>
      <c s="23" t="s">
        <v>378</v>
      </c>
      <c s="18" t="s">
        <v>41</v>
      </c>
      <c s="24" t="s">
        <v>379</v>
      </c>
      <c s="25" t="s">
        <v>170</v>
      </c>
      <c s="26">
        <v>249.115</v>
      </c>
      <c s="27">
        <v>0</v>
      </c>
      <c s="27">
        <f>ROUND(ROUND(H39,2)*ROUND(G39,3),2)</f>
      </c>
      <c r="O39">
        <f>(I39*21)/100</f>
      </c>
      <c t="s">
        <v>17</v>
      </c>
    </row>
    <row r="40" spans="1:5" ht="25.5">
      <c r="A40" s="28" t="s">
        <v>44</v>
      </c>
      <c r="E40" s="29" t="s">
        <v>1316</v>
      </c>
    </row>
    <row r="41" spans="1:5" ht="12.75">
      <c r="A41" s="30" t="s">
        <v>45</v>
      </c>
      <c r="E41" s="31" t="s">
        <v>1354</v>
      </c>
    </row>
    <row r="42" spans="1:5" ht="25.5">
      <c r="A42" t="s">
        <v>47</v>
      </c>
      <c r="E42" s="29" t="s">
        <v>382</v>
      </c>
    </row>
    <row r="43" spans="1:16" ht="12.75">
      <c r="A43" s="18" t="s">
        <v>39</v>
      </c>
      <c s="23" t="s">
        <v>34</v>
      </c>
      <c s="23" t="s">
        <v>1318</v>
      </c>
      <c s="18" t="s">
        <v>41</v>
      </c>
      <c s="24" t="s">
        <v>1319</v>
      </c>
      <c s="25" t="s">
        <v>170</v>
      </c>
      <c s="26">
        <v>28.249</v>
      </c>
      <c s="27">
        <v>0</v>
      </c>
      <c s="27">
        <f>ROUND(ROUND(H43,2)*ROUND(G43,3),2)</f>
      </c>
      <c r="O43">
        <f>(I43*21)/100</f>
      </c>
      <c t="s">
        <v>17</v>
      </c>
    </row>
    <row r="44" spans="1:5" ht="25.5">
      <c r="A44" s="28" t="s">
        <v>44</v>
      </c>
      <c r="E44" s="29" t="s">
        <v>1320</v>
      </c>
    </row>
    <row r="45" spans="1:5" ht="12.75">
      <c r="A45" s="30" t="s">
        <v>45</v>
      </c>
      <c r="E45" s="31" t="s">
        <v>1355</v>
      </c>
    </row>
    <row r="46" spans="1:5" ht="12.75">
      <c r="A46" t="s">
        <v>47</v>
      </c>
      <c r="E46" s="29" t="s">
        <v>1322</v>
      </c>
    </row>
    <row r="47" spans="1:16" ht="12.75">
      <c r="A47" s="18" t="s">
        <v>39</v>
      </c>
      <c s="23" t="s">
        <v>36</v>
      </c>
      <c s="23" t="s">
        <v>1323</v>
      </c>
      <c s="18" t="s">
        <v>41</v>
      </c>
      <c s="24" t="s">
        <v>1324</v>
      </c>
      <c s="25" t="s">
        <v>170</v>
      </c>
      <c s="26">
        <v>30</v>
      </c>
      <c s="27">
        <v>0</v>
      </c>
      <c s="27">
        <f>ROUND(ROUND(H47,2)*ROUND(G47,3),2)</f>
      </c>
      <c r="O47">
        <f>(I47*21)/100</f>
      </c>
      <c t="s">
        <v>17</v>
      </c>
    </row>
    <row r="48" spans="1:5" ht="25.5">
      <c r="A48" s="28" t="s">
        <v>44</v>
      </c>
      <c r="E48" s="29" t="s">
        <v>1356</v>
      </c>
    </row>
    <row r="49" spans="1:5" ht="12.75">
      <c r="A49" s="30" t="s">
        <v>45</v>
      </c>
      <c r="E49" s="31" t="s">
        <v>335</v>
      </c>
    </row>
    <row r="50" spans="1:5" ht="25.5">
      <c r="A50" t="s">
        <v>47</v>
      </c>
      <c r="E50" s="29" t="s">
        <v>1327</v>
      </c>
    </row>
    <row r="51" spans="1:16" ht="12.75">
      <c r="A51" s="18" t="s">
        <v>39</v>
      </c>
      <c s="23" t="s">
        <v>87</v>
      </c>
      <c s="23" t="s">
        <v>626</v>
      </c>
      <c s="18" t="s">
        <v>41</v>
      </c>
      <c s="24" t="s">
        <v>627</v>
      </c>
      <c s="25" t="s">
        <v>170</v>
      </c>
      <c s="26">
        <v>28.249</v>
      </c>
      <c s="27">
        <v>0</v>
      </c>
      <c s="27">
        <f>ROUND(ROUND(H51,2)*ROUND(G51,3),2)</f>
      </c>
      <c r="O51">
        <f>(I51*21)/100</f>
      </c>
      <c t="s">
        <v>17</v>
      </c>
    </row>
    <row r="52" spans="1:5" ht="38.25">
      <c r="A52" s="28" t="s">
        <v>44</v>
      </c>
      <c r="E52" s="29" t="s">
        <v>1357</v>
      </c>
    </row>
    <row r="53" spans="1:5" ht="12.75">
      <c r="A53" s="30" t="s">
        <v>45</v>
      </c>
      <c r="E53" s="31" t="s">
        <v>1355</v>
      </c>
    </row>
    <row r="54" spans="1:5" ht="38.25">
      <c r="A54" t="s">
        <v>47</v>
      </c>
      <c r="E54" s="29" t="s">
        <v>629</v>
      </c>
    </row>
    <row r="55" spans="1:16" ht="12.75">
      <c r="A55" s="18" t="s">
        <v>39</v>
      </c>
      <c s="23" t="s">
        <v>146</v>
      </c>
      <c s="23" t="s">
        <v>630</v>
      </c>
      <c s="18" t="s">
        <v>41</v>
      </c>
      <c s="24" t="s">
        <v>631</v>
      </c>
      <c s="25" t="s">
        <v>170</v>
      </c>
      <c s="26">
        <v>28.249</v>
      </c>
      <c s="27">
        <v>0</v>
      </c>
      <c s="27">
        <f>ROUND(ROUND(H55,2)*ROUND(G55,3),2)</f>
      </c>
      <c r="O55">
        <f>(I55*21)/100</f>
      </c>
      <c t="s">
        <v>17</v>
      </c>
    </row>
    <row r="56" spans="1:5" ht="25.5">
      <c r="A56" s="28" t="s">
        <v>44</v>
      </c>
      <c r="E56" s="29" t="s">
        <v>1358</v>
      </c>
    </row>
    <row r="57" spans="1:5" ht="12.75">
      <c r="A57" s="30" t="s">
        <v>45</v>
      </c>
      <c r="E57" s="31" t="s">
        <v>1355</v>
      </c>
    </row>
    <row r="58" spans="1:5" ht="25.5">
      <c r="A58" t="s">
        <v>47</v>
      </c>
      <c r="E58" s="29" t="s">
        <v>633</v>
      </c>
    </row>
    <row r="59" spans="1:16" ht="12.75">
      <c r="A59" s="18" t="s">
        <v>39</v>
      </c>
      <c s="23" t="s">
        <v>150</v>
      </c>
      <c s="23" t="s">
        <v>634</v>
      </c>
      <c s="18" t="s">
        <v>41</v>
      </c>
      <c s="24" t="s">
        <v>635</v>
      </c>
      <c s="25" t="s">
        <v>170</v>
      </c>
      <c s="26">
        <v>28.249</v>
      </c>
      <c s="27">
        <v>0</v>
      </c>
      <c s="27">
        <f>ROUND(ROUND(H59,2)*ROUND(G59,3),2)</f>
      </c>
      <c r="O59">
        <f>(I59*21)/100</f>
      </c>
      <c t="s">
        <v>17</v>
      </c>
    </row>
    <row r="60" spans="1:5" ht="25.5">
      <c r="A60" s="28" t="s">
        <v>44</v>
      </c>
      <c r="E60" s="29" t="s">
        <v>1359</v>
      </c>
    </row>
    <row r="61" spans="1:5" ht="12.75">
      <c r="A61" s="30" t="s">
        <v>45</v>
      </c>
      <c r="E61" s="31" t="s">
        <v>1355</v>
      </c>
    </row>
    <row r="62" spans="1:5" ht="38.25">
      <c r="A62" t="s">
        <v>47</v>
      </c>
      <c r="E62" s="29" t="s">
        <v>637</v>
      </c>
    </row>
    <row r="63" spans="1:18" ht="12.75" customHeight="1">
      <c r="A63" s="5" t="s">
        <v>37</v>
      </c>
      <c s="5"/>
      <c s="35" t="s">
        <v>29</v>
      </c>
      <c s="5"/>
      <c s="21" t="s">
        <v>95</v>
      </c>
      <c s="5"/>
      <c s="5"/>
      <c s="5"/>
      <c s="36">
        <f>0+Q63</f>
      </c>
      <c r="O63">
        <f>0+R63</f>
      </c>
      <c r="Q63">
        <f>0+I64+I68+I72+I76+I80+I84+I88</f>
      </c>
      <c>
        <f>0+O64+O68+O72+O76+O80+O84+O88</f>
      </c>
    </row>
    <row r="64" spans="1:16" ht="12.75">
      <c r="A64" s="18" t="s">
        <v>39</v>
      </c>
      <c s="23" t="s">
        <v>156</v>
      </c>
      <c s="23" t="s">
        <v>693</v>
      </c>
      <c s="18" t="s">
        <v>23</v>
      </c>
      <c s="24" t="s">
        <v>694</v>
      </c>
      <c s="25" t="s">
        <v>170</v>
      </c>
      <c s="26">
        <v>231.249</v>
      </c>
      <c s="27">
        <v>0</v>
      </c>
      <c s="27">
        <f>ROUND(ROUND(H64,2)*ROUND(G64,3),2)</f>
      </c>
      <c r="O64">
        <f>(I64*21)/100</f>
      </c>
      <c t="s">
        <v>17</v>
      </c>
    </row>
    <row r="65" spans="1:5" ht="25.5">
      <c r="A65" s="28" t="s">
        <v>44</v>
      </c>
      <c r="E65" s="29" t="s">
        <v>1331</v>
      </c>
    </row>
    <row r="66" spans="1:5" ht="12.75">
      <c r="A66" s="30" t="s">
        <v>45</v>
      </c>
      <c r="E66" s="31" t="s">
        <v>1360</v>
      </c>
    </row>
    <row r="67" spans="1:5" ht="51">
      <c r="A67" t="s">
        <v>47</v>
      </c>
      <c r="E67" s="29" t="s">
        <v>697</v>
      </c>
    </row>
    <row r="68" spans="1:16" ht="12.75">
      <c r="A68" s="18" t="s">
        <v>39</v>
      </c>
      <c s="23" t="s">
        <v>161</v>
      </c>
      <c s="23" t="s">
        <v>693</v>
      </c>
      <c s="18" t="s">
        <v>17</v>
      </c>
      <c s="24" t="s">
        <v>694</v>
      </c>
      <c s="25" t="s">
        <v>170</v>
      </c>
      <c s="26">
        <v>195.733</v>
      </c>
      <c s="27">
        <v>0</v>
      </c>
      <c s="27">
        <f>ROUND(ROUND(H68,2)*ROUND(G68,3),2)</f>
      </c>
      <c r="O68">
        <f>(I68*21)/100</f>
      </c>
      <c t="s">
        <v>17</v>
      </c>
    </row>
    <row r="69" spans="1:5" ht="25.5">
      <c r="A69" s="28" t="s">
        <v>44</v>
      </c>
      <c r="E69" s="29" t="s">
        <v>1332</v>
      </c>
    </row>
    <row r="70" spans="1:5" ht="12.75">
      <c r="A70" s="30" t="s">
        <v>45</v>
      </c>
      <c r="E70" s="31" t="s">
        <v>1361</v>
      </c>
    </row>
    <row r="71" spans="1:5" ht="51">
      <c r="A71" t="s">
        <v>47</v>
      </c>
      <c r="E71" s="29" t="s">
        <v>697</v>
      </c>
    </row>
    <row r="72" spans="1:16" ht="12.75">
      <c r="A72" s="18" t="s">
        <v>39</v>
      </c>
      <c s="23" t="s">
        <v>167</v>
      </c>
      <c s="23" t="s">
        <v>719</v>
      </c>
      <c s="18" t="s">
        <v>41</v>
      </c>
      <c s="24" t="s">
        <v>1068</v>
      </c>
      <c s="25" t="s">
        <v>170</v>
      </c>
      <c s="26">
        <v>188.057</v>
      </c>
      <c s="27">
        <v>0</v>
      </c>
      <c s="27">
        <f>ROUND(ROUND(H72,2)*ROUND(G72,3),2)</f>
      </c>
      <c r="O72">
        <f>(I72*21)/100</f>
      </c>
      <c t="s">
        <v>17</v>
      </c>
    </row>
    <row r="73" spans="1:5" ht="25.5">
      <c r="A73" s="28" t="s">
        <v>44</v>
      </c>
      <c r="E73" s="29" t="s">
        <v>1362</v>
      </c>
    </row>
    <row r="74" spans="1:5" ht="12.75">
      <c r="A74" s="30" t="s">
        <v>45</v>
      </c>
      <c r="E74" s="31" t="s">
        <v>1363</v>
      </c>
    </row>
    <row r="75" spans="1:5" ht="51">
      <c r="A75" t="s">
        <v>47</v>
      </c>
      <c r="E75" s="29" t="s">
        <v>723</v>
      </c>
    </row>
    <row r="76" spans="1:16" ht="12.75">
      <c r="A76" s="18" t="s">
        <v>39</v>
      </c>
      <c s="23" t="s">
        <v>174</v>
      </c>
      <c s="23" t="s">
        <v>728</v>
      </c>
      <c s="18" t="s">
        <v>41</v>
      </c>
      <c s="24" t="s">
        <v>729</v>
      </c>
      <c s="25" t="s">
        <v>170</v>
      </c>
      <c s="26">
        <v>185.718</v>
      </c>
      <c s="27">
        <v>0</v>
      </c>
      <c s="27">
        <f>ROUND(ROUND(H76,2)*ROUND(G76,3),2)</f>
      </c>
      <c r="O76">
        <f>(I76*21)/100</f>
      </c>
      <c t="s">
        <v>17</v>
      </c>
    </row>
    <row r="77" spans="1:5" ht="25.5">
      <c r="A77" s="28" t="s">
        <v>44</v>
      </c>
      <c r="E77" s="29" t="s">
        <v>1336</v>
      </c>
    </row>
    <row r="78" spans="1:5" ht="12.75">
      <c r="A78" s="30" t="s">
        <v>45</v>
      </c>
      <c r="E78" s="31" t="s">
        <v>1364</v>
      </c>
    </row>
    <row r="79" spans="1:5" ht="51">
      <c r="A79" t="s">
        <v>47</v>
      </c>
      <c r="E79" s="29" t="s">
        <v>723</v>
      </c>
    </row>
    <row r="80" spans="1:16" ht="12.75">
      <c r="A80" s="18" t="s">
        <v>39</v>
      </c>
      <c s="23" t="s">
        <v>179</v>
      </c>
      <c s="23" t="s">
        <v>742</v>
      </c>
      <c s="18" t="s">
        <v>41</v>
      </c>
      <c s="24" t="s">
        <v>743</v>
      </c>
      <c s="25" t="s">
        <v>170</v>
      </c>
      <c s="26">
        <v>185.718</v>
      </c>
      <c s="27">
        <v>0</v>
      </c>
      <c s="27">
        <f>ROUND(ROUND(H80,2)*ROUND(G80,3),2)</f>
      </c>
      <c r="O80">
        <f>(I80*21)/100</f>
      </c>
      <c t="s">
        <v>17</v>
      </c>
    </row>
    <row r="81" spans="1:5" ht="25.5">
      <c r="A81" s="28" t="s">
        <v>44</v>
      </c>
      <c r="E81" s="29" t="s">
        <v>1339</v>
      </c>
    </row>
    <row r="82" spans="1:5" ht="12.75">
      <c r="A82" s="30" t="s">
        <v>45</v>
      </c>
      <c r="E82" s="31" t="s">
        <v>1364</v>
      </c>
    </row>
    <row r="83" spans="1:5" ht="140.25">
      <c r="A83" t="s">
        <v>47</v>
      </c>
      <c r="E83" s="29" t="s">
        <v>745</v>
      </c>
    </row>
    <row r="84" spans="1:16" ht="12.75">
      <c r="A84" s="18" t="s">
        <v>39</v>
      </c>
      <c s="23" t="s">
        <v>185</v>
      </c>
      <c s="23" t="s">
        <v>749</v>
      </c>
      <c s="18" t="s">
        <v>41</v>
      </c>
      <c s="24" t="s">
        <v>750</v>
      </c>
      <c s="25" t="s">
        <v>170</v>
      </c>
      <c s="26">
        <v>188.057</v>
      </c>
      <c s="27">
        <v>0</v>
      </c>
      <c s="27">
        <f>ROUND(ROUND(H84,2)*ROUND(G84,3),2)</f>
      </c>
      <c r="O84">
        <f>(I84*21)/100</f>
      </c>
      <c t="s">
        <v>17</v>
      </c>
    </row>
    <row r="85" spans="1:5" ht="25.5">
      <c r="A85" s="28" t="s">
        <v>44</v>
      </c>
      <c r="E85" s="29" t="s">
        <v>1340</v>
      </c>
    </row>
    <row r="86" spans="1:5" ht="12.75">
      <c r="A86" s="30" t="s">
        <v>45</v>
      </c>
      <c r="E86" s="31" t="s">
        <v>1363</v>
      </c>
    </row>
    <row r="87" spans="1:5" ht="140.25">
      <c r="A87" t="s">
        <v>47</v>
      </c>
      <c r="E87" s="29" t="s">
        <v>745</v>
      </c>
    </row>
    <row r="88" spans="1:16" ht="12.75">
      <c r="A88" s="18" t="s">
        <v>39</v>
      </c>
      <c s="23" t="s">
        <v>191</v>
      </c>
      <c s="23" t="s">
        <v>761</v>
      </c>
      <c s="18" t="s">
        <v>41</v>
      </c>
      <c s="24" t="s">
        <v>762</v>
      </c>
      <c s="25" t="s">
        <v>104</v>
      </c>
      <c s="26">
        <v>6</v>
      </c>
      <c s="27">
        <v>0</v>
      </c>
      <c s="27">
        <f>ROUND(ROUND(H88,2)*ROUND(G88,3),2)</f>
      </c>
      <c r="O88">
        <f>(I88*21)/100</f>
      </c>
      <c t="s">
        <v>17</v>
      </c>
    </row>
    <row r="89" spans="1:5" ht="38.25">
      <c r="A89" s="28" t="s">
        <v>44</v>
      </c>
      <c r="E89" s="29" t="s">
        <v>1341</v>
      </c>
    </row>
    <row r="90" spans="1:5" ht="12.75">
      <c r="A90" s="30" t="s">
        <v>45</v>
      </c>
      <c r="E90" s="31" t="s">
        <v>1365</v>
      </c>
    </row>
    <row r="91" spans="1:5" ht="38.25">
      <c r="A91" t="s">
        <v>47</v>
      </c>
      <c r="E91" s="29" t="s">
        <v>765</v>
      </c>
    </row>
    <row r="92" spans="1:18" ht="12.75" customHeight="1">
      <c r="A92" s="5" t="s">
        <v>37</v>
      </c>
      <c s="5"/>
      <c s="35" t="s">
        <v>34</v>
      </c>
      <c s="5"/>
      <c s="21" t="s">
        <v>108</v>
      </c>
      <c s="5"/>
      <c s="5"/>
      <c s="5"/>
      <c s="36">
        <f>0+Q92</f>
      </c>
      <c r="O92">
        <f>0+R92</f>
      </c>
      <c r="Q92">
        <f>0+I93</f>
      </c>
      <c>
        <f>0+O93</f>
      </c>
    </row>
    <row r="93" spans="1:16" ht="12.75">
      <c r="A93" s="18" t="s">
        <v>39</v>
      </c>
      <c s="23" t="s">
        <v>197</v>
      </c>
      <c s="23" t="s">
        <v>879</v>
      </c>
      <c s="18" t="s">
        <v>41</v>
      </c>
      <c s="24" t="s">
        <v>880</v>
      </c>
      <c s="25" t="s">
        <v>104</v>
      </c>
      <c s="26">
        <v>6</v>
      </c>
      <c s="27">
        <v>0</v>
      </c>
      <c s="27">
        <f>ROUND(ROUND(H93,2)*ROUND(G93,3),2)</f>
      </c>
      <c r="O93">
        <f>(I93*21)/100</f>
      </c>
      <c t="s">
        <v>17</v>
      </c>
    </row>
    <row r="94" spans="1:5" ht="25.5">
      <c r="A94" s="28" t="s">
        <v>44</v>
      </c>
      <c r="E94" s="29" t="s">
        <v>1342</v>
      </c>
    </row>
    <row r="95" spans="1:5" ht="12.75">
      <c r="A95" s="30" t="s">
        <v>45</v>
      </c>
      <c r="E95" s="31" t="s">
        <v>1365</v>
      </c>
    </row>
    <row r="96" spans="1:5" ht="25.5">
      <c r="A96" t="s">
        <v>47</v>
      </c>
      <c r="E96" s="29" t="s">
        <v>882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4"/>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0+O9+O18+O63+O68+O97+O102+O107+O112</f>
      </c>
      <c t="s">
        <v>16</v>
      </c>
    </row>
    <row r="3" spans="1:16" ht="15" customHeight="1">
      <c r="A3" t="s">
        <v>1</v>
      </c>
      <c s="8" t="s">
        <v>4</v>
      </c>
      <c s="9" t="s">
        <v>5</v>
      </c>
      <c s="1"/>
      <c s="10" t="s">
        <v>6</v>
      </c>
      <c s="1"/>
      <c s="4"/>
      <c s="3" t="s">
        <v>1366</v>
      </c>
      <c s="32">
        <f>0+I9+I18+I63+I68+I97+I102+I107+I112</f>
      </c>
      <c r="O3" t="s">
        <v>13</v>
      </c>
      <c t="s">
        <v>17</v>
      </c>
    </row>
    <row r="4" spans="1:16" ht="15" customHeight="1">
      <c r="A4" t="s">
        <v>7</v>
      </c>
      <c s="8" t="s">
        <v>8</v>
      </c>
      <c s="9" t="s">
        <v>1303</v>
      </c>
      <c s="1"/>
      <c s="10" t="s">
        <v>1304</v>
      </c>
      <c s="1"/>
      <c s="1"/>
      <c s="7"/>
      <c s="7"/>
      <c r="O4" t="s">
        <v>14</v>
      </c>
      <c t="s">
        <v>17</v>
      </c>
    </row>
    <row r="5" spans="1:16" ht="12.75" customHeight="1">
      <c r="A5" t="s">
        <v>11</v>
      </c>
      <c s="12" t="s">
        <v>12</v>
      </c>
      <c s="13" t="s">
        <v>1366</v>
      </c>
      <c s="5"/>
      <c s="14" t="s">
        <v>1367</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f>
      </c>
      <c>
        <f>0+O10+O14</f>
      </c>
    </row>
    <row r="10" spans="1:16" ht="12.75">
      <c r="A10" s="18" t="s">
        <v>39</v>
      </c>
      <c s="23" t="s">
        <v>23</v>
      </c>
      <c s="23" t="s">
        <v>346</v>
      </c>
      <c s="18" t="s">
        <v>23</v>
      </c>
      <c s="24" t="s">
        <v>347</v>
      </c>
      <c s="25" t="s">
        <v>98</v>
      </c>
      <c s="26">
        <v>210.732</v>
      </c>
      <c s="27">
        <v>0</v>
      </c>
      <c s="27">
        <f>ROUND(ROUND(H10,2)*ROUND(G10,3),2)</f>
      </c>
      <c r="O10">
        <f>(I10*21)/100</f>
      </c>
      <c t="s">
        <v>17</v>
      </c>
    </row>
    <row r="11" spans="1:5" ht="12.75">
      <c r="A11" s="28" t="s">
        <v>44</v>
      </c>
      <c r="E11" s="29" t="s">
        <v>348</v>
      </c>
    </row>
    <row r="12" spans="1:5" ht="25.5">
      <c r="A12" s="30" t="s">
        <v>45</v>
      </c>
      <c r="E12" s="31" t="s">
        <v>1368</v>
      </c>
    </row>
    <row r="13" spans="1:5" ht="25.5">
      <c r="A13" t="s">
        <v>47</v>
      </c>
      <c r="E13" s="29" t="s">
        <v>350</v>
      </c>
    </row>
    <row r="14" spans="1:16" ht="12.75">
      <c r="A14" s="18" t="s">
        <v>39</v>
      </c>
      <c s="23" t="s">
        <v>17</v>
      </c>
      <c s="23" t="s">
        <v>346</v>
      </c>
      <c s="18" t="s">
        <v>17</v>
      </c>
      <c s="24" t="s">
        <v>347</v>
      </c>
      <c s="25" t="s">
        <v>98</v>
      </c>
      <c s="26">
        <v>3.91</v>
      </c>
      <c s="27">
        <v>0</v>
      </c>
      <c s="27">
        <f>ROUND(ROUND(H14,2)*ROUND(G14,3),2)</f>
      </c>
      <c r="O14">
        <f>(I14*21)/100</f>
      </c>
      <c t="s">
        <v>17</v>
      </c>
    </row>
    <row r="15" spans="1:5" ht="12.75">
      <c r="A15" s="28" t="s">
        <v>44</v>
      </c>
      <c r="E15" s="29" t="s">
        <v>351</v>
      </c>
    </row>
    <row r="16" spans="1:5" ht="25.5">
      <c r="A16" s="30" t="s">
        <v>45</v>
      </c>
      <c r="E16" s="31" t="s">
        <v>1369</v>
      </c>
    </row>
    <row r="17" spans="1:5" ht="25.5">
      <c r="A17" t="s">
        <v>47</v>
      </c>
      <c r="E17" s="29" t="s">
        <v>350</v>
      </c>
    </row>
    <row r="18" spans="1:18" ht="12.75" customHeight="1">
      <c r="A18" s="5" t="s">
        <v>37</v>
      </c>
      <c s="5"/>
      <c s="35" t="s">
        <v>23</v>
      </c>
      <c s="5"/>
      <c s="21" t="s">
        <v>355</v>
      </c>
      <c s="5"/>
      <c s="5"/>
      <c s="5"/>
      <c s="36">
        <f>0+Q18</f>
      </c>
      <c r="O18">
        <f>0+R18</f>
      </c>
      <c r="Q18">
        <f>0+I19+I23+I27+I31+I35+I39+I43+I47+I51+I55+I59</f>
      </c>
      <c>
        <f>0+O19+O23+O27+O31+O35+O39+O43+O47+O51+O55+O59</f>
      </c>
    </row>
    <row r="19" spans="1:16" ht="12.75">
      <c r="A19" s="18" t="s">
        <v>39</v>
      </c>
      <c s="23" t="s">
        <v>16</v>
      </c>
      <c s="23" t="s">
        <v>550</v>
      </c>
      <c s="18" t="s">
        <v>41</v>
      </c>
      <c s="24" t="s">
        <v>551</v>
      </c>
      <c s="25" t="s">
        <v>358</v>
      </c>
      <c s="26">
        <v>21.226</v>
      </c>
      <c s="27">
        <v>0</v>
      </c>
      <c s="27">
        <f>ROUND(ROUND(H19,2)*ROUND(G19,3),2)</f>
      </c>
      <c r="O19">
        <f>(I19*21)/100</f>
      </c>
      <c t="s">
        <v>17</v>
      </c>
    </row>
    <row r="20" spans="1:5" ht="51">
      <c r="A20" s="28" t="s">
        <v>44</v>
      </c>
      <c r="E20" s="29" t="s">
        <v>1370</v>
      </c>
    </row>
    <row r="21" spans="1:5" ht="12.75">
      <c r="A21" s="30" t="s">
        <v>45</v>
      </c>
      <c r="E21" s="31" t="s">
        <v>1371</v>
      </c>
    </row>
    <row r="22" spans="1:5" ht="38.25">
      <c r="A22" t="s">
        <v>47</v>
      </c>
      <c r="E22" s="29" t="s">
        <v>554</v>
      </c>
    </row>
    <row r="23" spans="1:16" ht="12.75">
      <c r="A23" s="18" t="s">
        <v>39</v>
      </c>
      <c s="23" t="s">
        <v>27</v>
      </c>
      <c s="23" t="s">
        <v>557</v>
      </c>
      <c s="18" t="s">
        <v>41</v>
      </c>
      <c s="24" t="s">
        <v>558</v>
      </c>
      <c s="25" t="s">
        <v>358</v>
      </c>
      <c s="26">
        <v>105.366</v>
      </c>
      <c s="27">
        <v>0</v>
      </c>
      <c s="27">
        <f>ROUND(ROUND(H23,2)*ROUND(G23,3),2)</f>
      </c>
      <c r="O23">
        <f>(I23*21)/100</f>
      </c>
      <c t="s">
        <v>17</v>
      </c>
    </row>
    <row r="24" spans="1:5" ht="51">
      <c r="A24" s="28" t="s">
        <v>44</v>
      </c>
      <c r="E24" s="29" t="s">
        <v>1372</v>
      </c>
    </row>
    <row r="25" spans="1:5" ht="12.75">
      <c r="A25" s="30" t="s">
        <v>45</v>
      </c>
      <c r="E25" s="31" t="s">
        <v>1373</v>
      </c>
    </row>
    <row r="26" spans="1:5" ht="369.75">
      <c r="A26" t="s">
        <v>47</v>
      </c>
      <c r="E26" s="29" t="s">
        <v>561</v>
      </c>
    </row>
    <row r="27" spans="1:16" ht="12.75">
      <c r="A27" s="18" t="s">
        <v>39</v>
      </c>
      <c s="23" t="s">
        <v>29</v>
      </c>
      <c s="23" t="s">
        <v>562</v>
      </c>
      <c s="18" t="s">
        <v>41</v>
      </c>
      <c s="24" t="s">
        <v>563</v>
      </c>
      <c s="25" t="s">
        <v>364</v>
      </c>
      <c s="26">
        <v>1159.026</v>
      </c>
      <c s="27">
        <v>0</v>
      </c>
      <c s="27">
        <f>ROUND(ROUND(H27,2)*ROUND(G27,3),2)</f>
      </c>
      <c r="O27">
        <f>(I27*21)/100</f>
      </c>
      <c t="s">
        <v>17</v>
      </c>
    </row>
    <row r="28" spans="1:5" ht="12.75">
      <c r="A28" s="28" t="s">
        <v>44</v>
      </c>
      <c r="E28" s="29" t="s">
        <v>564</v>
      </c>
    </row>
    <row r="29" spans="1:5" ht="12.75">
      <c r="A29" s="30" t="s">
        <v>45</v>
      </c>
      <c r="E29" s="31" t="s">
        <v>1374</v>
      </c>
    </row>
    <row r="30" spans="1:5" ht="25.5">
      <c r="A30" t="s">
        <v>47</v>
      </c>
      <c r="E30" s="29" t="s">
        <v>566</v>
      </c>
    </row>
    <row r="31" spans="1:16" ht="12.75">
      <c r="A31" s="18" t="s">
        <v>39</v>
      </c>
      <c s="23" t="s">
        <v>31</v>
      </c>
      <c s="23" t="s">
        <v>368</v>
      </c>
      <c s="18" t="s">
        <v>41</v>
      </c>
      <c s="24" t="s">
        <v>369</v>
      </c>
      <c s="25" t="s">
        <v>358</v>
      </c>
      <c s="26">
        <v>105.366</v>
      </c>
      <c s="27">
        <v>0</v>
      </c>
      <c s="27">
        <f>ROUND(ROUND(H31,2)*ROUND(G31,3),2)</f>
      </c>
      <c r="O31">
        <f>(I31*21)/100</f>
      </c>
      <c t="s">
        <v>17</v>
      </c>
    </row>
    <row r="32" spans="1:5" ht="12.75">
      <c r="A32" s="28" t="s">
        <v>44</v>
      </c>
      <c r="E32" s="29" t="s">
        <v>370</v>
      </c>
    </row>
    <row r="33" spans="1:5" ht="25.5">
      <c r="A33" s="30" t="s">
        <v>45</v>
      </c>
      <c r="E33" s="31" t="s">
        <v>1375</v>
      </c>
    </row>
    <row r="34" spans="1:5" ht="191.25">
      <c r="A34" t="s">
        <v>47</v>
      </c>
      <c r="E34" s="29" t="s">
        <v>372</v>
      </c>
    </row>
    <row r="35" spans="1:16" ht="12.75">
      <c r="A35" s="18" t="s">
        <v>39</v>
      </c>
      <c s="23" t="s">
        <v>77</v>
      </c>
      <c s="23" t="s">
        <v>607</v>
      </c>
      <c s="18" t="s">
        <v>41</v>
      </c>
      <c s="24" t="s">
        <v>608</v>
      </c>
      <c s="25" t="s">
        <v>358</v>
      </c>
      <c s="26">
        <v>54.25</v>
      </c>
      <c s="27">
        <v>0</v>
      </c>
      <c s="27">
        <f>ROUND(ROUND(H35,2)*ROUND(G35,3),2)</f>
      </c>
      <c r="O35">
        <f>(I35*21)/100</f>
      </c>
      <c t="s">
        <v>17</v>
      </c>
    </row>
    <row r="36" spans="1:5" ht="38.25">
      <c r="A36" s="28" t="s">
        <v>44</v>
      </c>
      <c r="E36" s="29" t="s">
        <v>1376</v>
      </c>
    </row>
    <row r="37" spans="1:5" ht="12.75">
      <c r="A37" s="30" t="s">
        <v>45</v>
      </c>
      <c r="E37" s="31" t="s">
        <v>1377</v>
      </c>
    </row>
    <row r="38" spans="1:5" ht="229.5">
      <c r="A38" t="s">
        <v>47</v>
      </c>
      <c r="E38" s="29" t="s">
        <v>611</v>
      </c>
    </row>
    <row r="39" spans="1:16" ht="12.75">
      <c r="A39" s="18" t="s">
        <v>39</v>
      </c>
      <c s="23" t="s">
        <v>80</v>
      </c>
      <c s="23" t="s">
        <v>378</v>
      </c>
      <c s="18" t="s">
        <v>41</v>
      </c>
      <c s="24" t="s">
        <v>379</v>
      </c>
      <c s="25" t="s">
        <v>170</v>
      </c>
      <c s="26">
        <v>77.273</v>
      </c>
      <c s="27">
        <v>0</v>
      </c>
      <c s="27">
        <f>ROUND(ROUND(H39,2)*ROUND(G39,3),2)</f>
      </c>
      <c r="O39">
        <f>(I39*21)/100</f>
      </c>
      <c t="s">
        <v>17</v>
      </c>
    </row>
    <row r="40" spans="1:5" ht="51">
      <c r="A40" s="28" t="s">
        <v>44</v>
      </c>
      <c r="E40" s="29" t="s">
        <v>1378</v>
      </c>
    </row>
    <row r="41" spans="1:5" ht="38.25">
      <c r="A41" s="30" t="s">
        <v>45</v>
      </c>
      <c r="E41" s="31" t="s">
        <v>1379</v>
      </c>
    </row>
    <row r="42" spans="1:5" ht="25.5">
      <c r="A42" t="s">
        <v>47</v>
      </c>
      <c r="E42" s="29" t="s">
        <v>382</v>
      </c>
    </row>
    <row r="43" spans="1:16" ht="12.75">
      <c r="A43" s="18" t="s">
        <v>39</v>
      </c>
      <c s="23" t="s">
        <v>34</v>
      </c>
      <c s="23" t="s">
        <v>1318</v>
      </c>
      <c s="18" t="s">
        <v>41</v>
      </c>
      <c s="24" t="s">
        <v>1319</v>
      </c>
      <c s="25" t="s">
        <v>170</v>
      </c>
      <c s="26">
        <v>51.895</v>
      </c>
      <c s="27">
        <v>0</v>
      </c>
      <c s="27">
        <f>ROUND(ROUND(H43,2)*ROUND(G43,3),2)</f>
      </c>
      <c r="O43">
        <f>(I43*21)/100</f>
      </c>
      <c t="s">
        <v>17</v>
      </c>
    </row>
    <row r="44" spans="1:5" ht="25.5">
      <c r="A44" s="28" t="s">
        <v>44</v>
      </c>
      <c r="E44" s="29" t="s">
        <v>1320</v>
      </c>
    </row>
    <row r="45" spans="1:5" ht="12.75">
      <c r="A45" s="30" t="s">
        <v>45</v>
      </c>
      <c r="E45" s="31" t="s">
        <v>1380</v>
      </c>
    </row>
    <row r="46" spans="1:5" ht="12.75">
      <c r="A46" t="s">
        <v>47</v>
      </c>
      <c r="E46" s="29" t="s">
        <v>1322</v>
      </c>
    </row>
    <row r="47" spans="1:16" ht="12.75">
      <c r="A47" s="18" t="s">
        <v>39</v>
      </c>
      <c s="23" t="s">
        <v>36</v>
      </c>
      <c s="23" t="s">
        <v>621</v>
      </c>
      <c s="18" t="s">
        <v>41</v>
      </c>
      <c s="24" t="s">
        <v>622</v>
      </c>
      <c s="25" t="s">
        <v>170</v>
      </c>
      <c s="26">
        <v>90</v>
      </c>
      <c s="27">
        <v>0</v>
      </c>
      <c s="27">
        <f>ROUND(ROUND(H47,2)*ROUND(G47,3),2)</f>
      </c>
      <c r="O47">
        <f>(I47*21)/100</f>
      </c>
      <c t="s">
        <v>17</v>
      </c>
    </row>
    <row r="48" spans="1:5" ht="38.25">
      <c r="A48" s="28" t="s">
        <v>44</v>
      </c>
      <c r="E48" s="29" t="s">
        <v>1381</v>
      </c>
    </row>
    <row r="49" spans="1:5" ht="12.75">
      <c r="A49" s="30" t="s">
        <v>45</v>
      </c>
      <c r="E49" s="31" t="s">
        <v>1382</v>
      </c>
    </row>
    <row r="50" spans="1:5" ht="25.5">
      <c r="A50" t="s">
        <v>47</v>
      </c>
      <c r="E50" s="29" t="s">
        <v>1327</v>
      </c>
    </row>
    <row r="51" spans="1:16" ht="12.75">
      <c r="A51" s="18" t="s">
        <v>39</v>
      </c>
      <c s="23" t="s">
        <v>87</v>
      </c>
      <c s="23" t="s">
        <v>626</v>
      </c>
      <c s="18" t="s">
        <v>41</v>
      </c>
      <c s="24" t="s">
        <v>627</v>
      </c>
      <c s="25" t="s">
        <v>170</v>
      </c>
      <c s="26">
        <v>51.895</v>
      </c>
      <c s="27">
        <v>0</v>
      </c>
      <c s="27">
        <f>ROUND(ROUND(H51,2)*ROUND(G51,3),2)</f>
      </c>
      <c r="O51">
        <f>(I51*21)/100</f>
      </c>
      <c t="s">
        <v>17</v>
      </c>
    </row>
    <row r="52" spans="1:5" ht="38.25">
      <c r="A52" s="28" t="s">
        <v>44</v>
      </c>
      <c r="E52" s="29" t="s">
        <v>1383</v>
      </c>
    </row>
    <row r="53" spans="1:5" ht="12.75">
      <c r="A53" s="30" t="s">
        <v>45</v>
      </c>
      <c r="E53" s="31" t="s">
        <v>1380</v>
      </c>
    </row>
    <row r="54" spans="1:5" ht="38.25">
      <c r="A54" t="s">
        <v>47</v>
      </c>
      <c r="E54" s="29" t="s">
        <v>1384</v>
      </c>
    </row>
    <row r="55" spans="1:16" ht="12.75">
      <c r="A55" s="18" t="s">
        <v>39</v>
      </c>
      <c s="23" t="s">
        <v>146</v>
      </c>
      <c s="23" t="s">
        <v>630</v>
      </c>
      <c s="18" t="s">
        <v>41</v>
      </c>
      <c s="24" t="s">
        <v>631</v>
      </c>
      <c s="25" t="s">
        <v>170</v>
      </c>
      <c s="26">
        <v>51.895</v>
      </c>
      <c s="27">
        <v>0</v>
      </c>
      <c s="27">
        <f>ROUND(ROUND(H55,2)*ROUND(G55,3),2)</f>
      </c>
      <c r="O55">
        <f>(I55*21)/100</f>
      </c>
      <c t="s">
        <v>17</v>
      </c>
    </row>
    <row r="56" spans="1:5" ht="38.25">
      <c r="A56" s="28" t="s">
        <v>44</v>
      </c>
      <c r="E56" s="29" t="s">
        <v>1385</v>
      </c>
    </row>
    <row r="57" spans="1:5" ht="12.75">
      <c r="A57" s="30" t="s">
        <v>45</v>
      </c>
      <c r="E57" s="31" t="s">
        <v>1380</v>
      </c>
    </row>
    <row r="58" spans="1:5" ht="25.5">
      <c r="A58" t="s">
        <v>47</v>
      </c>
      <c r="E58" s="29" t="s">
        <v>633</v>
      </c>
    </row>
    <row r="59" spans="1:16" ht="12.75">
      <c r="A59" s="18" t="s">
        <v>39</v>
      </c>
      <c s="23" t="s">
        <v>150</v>
      </c>
      <c s="23" t="s">
        <v>634</v>
      </c>
      <c s="18" t="s">
        <v>41</v>
      </c>
      <c s="24" t="s">
        <v>635</v>
      </c>
      <c s="25" t="s">
        <v>170</v>
      </c>
      <c s="26">
        <v>51.895</v>
      </c>
      <c s="27">
        <v>0</v>
      </c>
      <c s="27">
        <f>ROUND(ROUND(H59,2)*ROUND(G59,3),2)</f>
      </c>
      <c r="O59">
        <f>(I59*21)/100</f>
      </c>
      <c t="s">
        <v>17</v>
      </c>
    </row>
    <row r="60" spans="1:5" ht="38.25">
      <c r="A60" s="28" t="s">
        <v>44</v>
      </c>
      <c r="E60" s="29" t="s">
        <v>1386</v>
      </c>
    </row>
    <row r="61" spans="1:5" ht="12.75">
      <c r="A61" s="30" t="s">
        <v>45</v>
      </c>
      <c r="E61" s="31" t="s">
        <v>1380</v>
      </c>
    </row>
    <row r="62" spans="1:5" ht="38.25">
      <c r="A62" t="s">
        <v>47</v>
      </c>
      <c r="E62" s="29" t="s">
        <v>637</v>
      </c>
    </row>
    <row r="63" spans="1:18" ht="12.75" customHeight="1">
      <c r="A63" s="5" t="s">
        <v>37</v>
      </c>
      <c s="5"/>
      <c s="35" t="s">
        <v>16</v>
      </c>
      <c s="5"/>
      <c s="21" t="s">
        <v>1387</v>
      </c>
      <c s="5"/>
      <c s="5"/>
      <c s="5"/>
      <c s="36">
        <f>0+Q63</f>
      </c>
      <c r="O63">
        <f>0+R63</f>
      </c>
      <c r="Q63">
        <f>0+I64</f>
      </c>
      <c>
        <f>0+O64</f>
      </c>
    </row>
    <row r="64" spans="1:16" ht="12.75">
      <c r="A64" s="18" t="s">
        <v>39</v>
      </c>
      <c s="23" t="s">
        <v>156</v>
      </c>
      <c s="23" t="s">
        <v>1388</v>
      </c>
      <c s="18" t="s">
        <v>41</v>
      </c>
      <c s="24" t="s">
        <v>1389</v>
      </c>
      <c s="25" t="s">
        <v>98</v>
      </c>
      <c s="26">
        <v>2.084</v>
      </c>
      <c s="27">
        <v>0</v>
      </c>
      <c s="27">
        <f>ROUND(ROUND(H64,2)*ROUND(G64,3),2)</f>
      </c>
      <c r="O64">
        <f>(I64*21)/100</f>
      </c>
      <c t="s">
        <v>17</v>
      </c>
    </row>
    <row r="65" spans="1:5" ht="51">
      <c r="A65" s="28" t="s">
        <v>44</v>
      </c>
      <c r="E65" s="29" t="s">
        <v>1390</v>
      </c>
    </row>
    <row r="66" spans="1:5" ht="12.75">
      <c r="A66" s="30" t="s">
        <v>45</v>
      </c>
      <c r="E66" s="31" t="s">
        <v>1391</v>
      </c>
    </row>
    <row r="67" spans="1:5" ht="242.25">
      <c r="A67" t="s">
        <v>47</v>
      </c>
      <c r="E67" s="29" t="s">
        <v>1392</v>
      </c>
    </row>
    <row r="68" spans="1:18" ht="12.75" customHeight="1">
      <c r="A68" s="5" t="s">
        <v>37</v>
      </c>
      <c s="5"/>
      <c s="35" t="s">
        <v>27</v>
      </c>
      <c s="5"/>
      <c s="21" t="s">
        <v>661</v>
      </c>
      <c s="5"/>
      <c s="5"/>
      <c s="5"/>
      <c s="36">
        <f>0+Q68</f>
      </c>
      <c r="O68">
        <f>0+R68</f>
      </c>
      <c r="Q68">
        <f>0+I69+I73+I77+I81+I85+I89+I93</f>
      </c>
      <c>
        <f>0+O69+O73+O77+O81+O85+O89+O93</f>
      </c>
    </row>
    <row r="69" spans="1:16" ht="12.75">
      <c r="A69" s="18" t="s">
        <v>39</v>
      </c>
      <c s="23" t="s">
        <v>161</v>
      </c>
      <c s="23" t="s">
        <v>1393</v>
      </c>
      <c s="18" t="s">
        <v>41</v>
      </c>
      <c s="24" t="s">
        <v>1394</v>
      </c>
      <c s="25" t="s">
        <v>358</v>
      </c>
      <c s="26">
        <v>0.09</v>
      </c>
      <c s="27">
        <v>0</v>
      </c>
      <c s="27">
        <f>ROUND(ROUND(H69,2)*ROUND(G69,3),2)</f>
      </c>
      <c r="O69">
        <f>(I69*21)/100</f>
      </c>
      <c t="s">
        <v>17</v>
      </c>
    </row>
    <row r="70" spans="1:5" ht="51">
      <c r="A70" s="28" t="s">
        <v>44</v>
      </c>
      <c r="E70" s="29" t="s">
        <v>1395</v>
      </c>
    </row>
    <row r="71" spans="1:5" ht="12.75">
      <c r="A71" s="30" t="s">
        <v>45</v>
      </c>
      <c r="E71" s="31" t="s">
        <v>1396</v>
      </c>
    </row>
    <row r="72" spans="1:5" ht="229.5">
      <c r="A72" t="s">
        <v>47</v>
      </c>
      <c r="E72" s="29" t="s">
        <v>1397</v>
      </c>
    </row>
    <row r="73" spans="1:16" ht="12.75">
      <c r="A73" s="18" t="s">
        <v>39</v>
      </c>
      <c s="23" t="s">
        <v>167</v>
      </c>
      <c s="23" t="s">
        <v>667</v>
      </c>
      <c s="18" t="s">
        <v>23</v>
      </c>
      <c s="24" t="s">
        <v>668</v>
      </c>
      <c s="25" t="s">
        <v>358</v>
      </c>
      <c s="26">
        <v>1.35</v>
      </c>
      <c s="27">
        <v>0</v>
      </c>
      <c s="27">
        <f>ROUND(ROUND(H73,2)*ROUND(G73,3),2)</f>
      </c>
      <c r="O73">
        <f>(I73*21)/100</f>
      </c>
      <c t="s">
        <v>17</v>
      </c>
    </row>
    <row r="74" spans="1:5" ht="51">
      <c r="A74" s="28" t="s">
        <v>44</v>
      </c>
      <c r="E74" s="29" t="s">
        <v>1398</v>
      </c>
    </row>
    <row r="75" spans="1:5" ht="12.75">
      <c r="A75" s="30" t="s">
        <v>45</v>
      </c>
      <c r="E75" s="31" t="s">
        <v>1399</v>
      </c>
    </row>
    <row r="76" spans="1:5" ht="357">
      <c r="A76" t="s">
        <v>47</v>
      </c>
      <c r="E76" s="29" t="s">
        <v>666</v>
      </c>
    </row>
    <row r="77" spans="1:16" ht="12.75">
      <c r="A77" s="18" t="s">
        <v>39</v>
      </c>
      <c s="23" t="s">
        <v>174</v>
      </c>
      <c s="23" t="s">
        <v>674</v>
      </c>
      <c s="18" t="s">
        <v>41</v>
      </c>
      <c s="24" t="s">
        <v>675</v>
      </c>
      <c s="25" t="s">
        <v>358</v>
      </c>
      <c s="26">
        <v>6.022</v>
      </c>
      <c s="27">
        <v>0</v>
      </c>
      <c s="27">
        <f>ROUND(ROUND(H77,2)*ROUND(G77,3),2)</f>
      </c>
      <c r="O77">
        <f>(I77*21)/100</f>
      </c>
      <c t="s">
        <v>17</v>
      </c>
    </row>
    <row r="78" spans="1:5" ht="38.25">
      <c r="A78" s="28" t="s">
        <v>44</v>
      </c>
      <c r="E78" s="29" t="s">
        <v>1400</v>
      </c>
    </row>
    <row r="79" spans="1:5" ht="12.75">
      <c r="A79" s="30" t="s">
        <v>45</v>
      </c>
      <c r="E79" s="31" t="s">
        <v>1401</v>
      </c>
    </row>
    <row r="80" spans="1:5" ht="357">
      <c r="A80" t="s">
        <v>47</v>
      </c>
      <c r="E80" s="29" t="s">
        <v>678</v>
      </c>
    </row>
    <row r="81" spans="1:16" ht="12.75">
      <c r="A81" s="18" t="s">
        <v>39</v>
      </c>
      <c s="23" t="s">
        <v>179</v>
      </c>
      <c s="23" t="s">
        <v>1402</v>
      </c>
      <c s="18" t="s">
        <v>23</v>
      </c>
      <c s="24" t="s">
        <v>1403</v>
      </c>
      <c s="25" t="s">
        <v>358</v>
      </c>
      <c s="26">
        <v>5.598</v>
      </c>
      <c s="27">
        <v>0</v>
      </c>
      <c s="27">
        <f>ROUND(ROUND(H81,2)*ROUND(G81,3),2)</f>
      </c>
      <c r="O81">
        <f>(I81*21)/100</f>
      </c>
      <c t="s">
        <v>17</v>
      </c>
    </row>
    <row r="82" spans="1:5" ht="38.25">
      <c r="A82" s="28" t="s">
        <v>44</v>
      </c>
      <c r="E82" s="29" t="s">
        <v>1404</v>
      </c>
    </row>
    <row r="83" spans="1:5" ht="12.75">
      <c r="A83" s="30" t="s">
        <v>45</v>
      </c>
      <c r="E83" s="31" t="s">
        <v>1405</v>
      </c>
    </row>
    <row r="84" spans="1:5" ht="357">
      <c r="A84" t="s">
        <v>47</v>
      </c>
      <c r="E84" s="29" t="s">
        <v>666</v>
      </c>
    </row>
    <row r="85" spans="1:16" ht="12.75">
      <c r="A85" s="18" t="s">
        <v>39</v>
      </c>
      <c s="23" t="s">
        <v>185</v>
      </c>
      <c s="23" t="s">
        <v>1402</v>
      </c>
      <c s="18" t="s">
        <v>17</v>
      </c>
      <c s="24" t="s">
        <v>1403</v>
      </c>
      <c s="25" t="s">
        <v>358</v>
      </c>
      <c s="26">
        <v>7.676</v>
      </c>
      <c s="27">
        <v>0</v>
      </c>
      <c s="27">
        <f>ROUND(ROUND(H85,2)*ROUND(G85,3),2)</f>
      </c>
      <c r="O85">
        <f>(I85*21)/100</f>
      </c>
      <c t="s">
        <v>17</v>
      </c>
    </row>
    <row r="86" spans="1:5" ht="38.25">
      <c r="A86" s="28" t="s">
        <v>44</v>
      </c>
      <c r="E86" s="29" t="s">
        <v>1406</v>
      </c>
    </row>
    <row r="87" spans="1:5" ht="12.75">
      <c r="A87" s="30" t="s">
        <v>45</v>
      </c>
      <c r="E87" s="31" t="s">
        <v>1407</v>
      </c>
    </row>
    <row r="88" spans="1:5" ht="357">
      <c r="A88" t="s">
        <v>47</v>
      </c>
      <c r="E88" s="29" t="s">
        <v>666</v>
      </c>
    </row>
    <row r="89" spans="1:16" ht="12.75">
      <c r="A89" s="18" t="s">
        <v>39</v>
      </c>
      <c s="23" t="s">
        <v>191</v>
      </c>
      <c s="23" t="s">
        <v>1408</v>
      </c>
      <c s="18" t="s">
        <v>41</v>
      </c>
      <c s="24" t="s">
        <v>1409</v>
      </c>
      <c s="25" t="s">
        <v>358</v>
      </c>
      <c s="26">
        <v>9.712</v>
      </c>
      <c s="27">
        <v>0</v>
      </c>
      <c s="27">
        <f>ROUND(ROUND(H89,2)*ROUND(G89,3),2)</f>
      </c>
      <c r="O89">
        <f>(I89*21)/100</f>
      </c>
      <c t="s">
        <v>17</v>
      </c>
    </row>
    <row r="90" spans="1:5" ht="51">
      <c r="A90" s="28" t="s">
        <v>44</v>
      </c>
      <c r="E90" s="29" t="s">
        <v>1410</v>
      </c>
    </row>
    <row r="91" spans="1:5" ht="12.75">
      <c r="A91" s="30" t="s">
        <v>45</v>
      </c>
      <c r="E91" s="31" t="s">
        <v>1411</v>
      </c>
    </row>
    <row r="92" spans="1:5" ht="38.25">
      <c r="A92" t="s">
        <v>47</v>
      </c>
      <c r="E92" s="29" t="s">
        <v>1412</v>
      </c>
    </row>
    <row r="93" spans="1:16" ht="12.75">
      <c r="A93" s="18" t="s">
        <v>39</v>
      </c>
      <c s="23" t="s">
        <v>197</v>
      </c>
      <c s="23" t="s">
        <v>683</v>
      </c>
      <c s="18" t="s">
        <v>41</v>
      </c>
      <c s="24" t="s">
        <v>684</v>
      </c>
      <c s="25" t="s">
        <v>358</v>
      </c>
      <c s="26">
        <v>10.037</v>
      </c>
      <c s="27">
        <v>0</v>
      </c>
      <c s="27">
        <f>ROUND(ROUND(H93,2)*ROUND(G93,3),2)</f>
      </c>
      <c r="O93">
        <f>(I93*21)/100</f>
      </c>
      <c t="s">
        <v>17</v>
      </c>
    </row>
    <row r="94" spans="1:5" ht="51">
      <c r="A94" s="28" t="s">
        <v>44</v>
      </c>
      <c r="E94" s="29" t="s">
        <v>1413</v>
      </c>
    </row>
    <row r="95" spans="1:5" ht="12.75">
      <c r="A95" s="30" t="s">
        <v>45</v>
      </c>
      <c r="E95" s="31" t="s">
        <v>1414</v>
      </c>
    </row>
    <row r="96" spans="1:5" ht="89.25">
      <c r="A96" t="s">
        <v>47</v>
      </c>
      <c r="E96" s="29" t="s">
        <v>1415</v>
      </c>
    </row>
    <row r="97" spans="1:18" ht="12.75" customHeight="1">
      <c r="A97" s="5" t="s">
        <v>37</v>
      </c>
      <c s="5"/>
      <c s="35" t="s">
        <v>29</v>
      </c>
      <c s="5"/>
      <c s="21" t="s">
        <v>95</v>
      </c>
      <c s="5"/>
      <c s="5"/>
      <c s="5"/>
      <c s="36">
        <f>0+Q97</f>
      </c>
      <c r="O97">
        <f>0+R97</f>
      </c>
      <c r="Q97">
        <f>0+I98</f>
      </c>
      <c>
        <f>0+O98</f>
      </c>
    </row>
    <row r="98" spans="1:16" ht="12.75">
      <c r="A98" s="18" t="s">
        <v>39</v>
      </c>
      <c s="23" t="s">
        <v>200</v>
      </c>
      <c s="23" t="s">
        <v>1416</v>
      </c>
      <c s="18" t="s">
        <v>41</v>
      </c>
      <c s="24" t="s">
        <v>1417</v>
      </c>
      <c s="25" t="s">
        <v>170</v>
      </c>
      <c s="26">
        <v>57.164</v>
      </c>
      <c s="27">
        <v>0</v>
      </c>
      <c s="27">
        <f>ROUND(ROUND(H98,2)*ROUND(G98,3),2)</f>
      </c>
      <c r="O98">
        <f>(I98*21)/100</f>
      </c>
      <c t="s">
        <v>17</v>
      </c>
    </row>
    <row r="99" spans="1:5" ht="38.25">
      <c r="A99" s="28" t="s">
        <v>44</v>
      </c>
      <c r="E99" s="29" t="s">
        <v>1418</v>
      </c>
    </row>
    <row r="100" spans="1:5" ht="12.75">
      <c r="A100" s="30" t="s">
        <v>45</v>
      </c>
      <c r="E100" s="31" t="s">
        <v>1419</v>
      </c>
    </row>
    <row r="101" spans="1:5" ht="51">
      <c r="A101" t="s">
        <v>47</v>
      </c>
      <c r="E101" s="29" t="s">
        <v>697</v>
      </c>
    </row>
    <row r="102" spans="1:18" ht="12.75" customHeight="1">
      <c r="A102" s="5" t="s">
        <v>37</v>
      </c>
      <c s="5"/>
      <c s="35" t="s">
        <v>77</v>
      </c>
      <c s="5"/>
      <c s="21" t="s">
        <v>412</v>
      </c>
      <c s="5"/>
      <c s="5"/>
      <c s="5"/>
      <c s="36">
        <f>0+Q102</f>
      </c>
      <c r="O102">
        <f>0+R102</f>
      </c>
      <c r="Q102">
        <f>0+I103</f>
      </c>
      <c>
        <f>0+O103</f>
      </c>
    </row>
    <row r="103" spans="1:16" ht="25.5">
      <c r="A103" s="18" t="s">
        <v>39</v>
      </c>
      <c s="23" t="s">
        <v>204</v>
      </c>
      <c s="23" t="s">
        <v>767</v>
      </c>
      <c s="18" t="s">
        <v>41</v>
      </c>
      <c s="24" t="s">
        <v>768</v>
      </c>
      <c s="25" t="s">
        <v>170</v>
      </c>
      <c s="26">
        <v>141.075</v>
      </c>
      <c s="27">
        <v>0</v>
      </c>
      <c s="27">
        <f>ROUND(ROUND(H103,2)*ROUND(G103,3),2)</f>
      </c>
      <c r="O103">
        <f>(I103*21)/100</f>
      </c>
      <c t="s">
        <v>17</v>
      </c>
    </row>
    <row r="104" spans="1:5" ht="38.25">
      <c r="A104" s="28" t="s">
        <v>44</v>
      </c>
      <c r="E104" s="29" t="s">
        <v>1420</v>
      </c>
    </row>
    <row r="105" spans="1:5" ht="12.75">
      <c r="A105" s="30" t="s">
        <v>45</v>
      </c>
      <c r="E105" s="31" t="s">
        <v>1421</v>
      </c>
    </row>
    <row r="106" spans="1:5" ht="191.25">
      <c r="A106" t="s">
        <v>47</v>
      </c>
      <c r="E106" s="29" t="s">
        <v>417</v>
      </c>
    </row>
    <row r="107" spans="1:18" ht="12.75" customHeight="1">
      <c r="A107" s="5" t="s">
        <v>37</v>
      </c>
      <c s="5"/>
      <c s="35" t="s">
        <v>80</v>
      </c>
      <c s="5"/>
      <c s="21" t="s">
        <v>771</v>
      </c>
      <c s="5"/>
      <c s="5"/>
      <c s="5"/>
      <c s="36">
        <f>0+Q107</f>
      </c>
      <c r="O107">
        <f>0+R107</f>
      </c>
      <c r="Q107">
        <f>0+I108</f>
      </c>
      <c>
        <f>0+O108</f>
      </c>
    </row>
    <row r="108" spans="1:16" ht="12.75">
      <c r="A108" s="18" t="s">
        <v>39</v>
      </c>
      <c s="23" t="s">
        <v>208</v>
      </c>
      <c s="23" t="s">
        <v>1422</v>
      </c>
      <c s="18" t="s">
        <v>41</v>
      </c>
      <c s="24" t="s">
        <v>1423</v>
      </c>
      <c s="25" t="s">
        <v>104</v>
      </c>
      <c s="26">
        <v>12.49</v>
      </c>
      <c s="27">
        <v>0</v>
      </c>
      <c s="27">
        <f>ROUND(ROUND(H108,2)*ROUND(G108,3),2)</f>
      </c>
      <c r="O108">
        <f>(I108*21)/100</f>
      </c>
      <c t="s">
        <v>17</v>
      </c>
    </row>
    <row r="109" spans="1:5" ht="51">
      <c r="A109" s="28" t="s">
        <v>44</v>
      </c>
      <c r="E109" s="29" t="s">
        <v>1424</v>
      </c>
    </row>
    <row r="110" spans="1:5" ht="12.75">
      <c r="A110" s="30" t="s">
        <v>45</v>
      </c>
      <c r="E110" s="31" t="s">
        <v>1425</v>
      </c>
    </row>
    <row r="111" spans="1:5" ht="242.25">
      <c r="A111" t="s">
        <v>47</v>
      </c>
      <c r="E111" s="29" t="s">
        <v>1426</v>
      </c>
    </row>
    <row r="112" spans="1:18" ht="12.75" customHeight="1">
      <c r="A112" s="5" t="s">
        <v>37</v>
      </c>
      <c s="5"/>
      <c s="35" t="s">
        <v>34</v>
      </c>
      <c s="5"/>
      <c s="21" t="s">
        <v>108</v>
      </c>
      <c s="5"/>
      <c s="5"/>
      <c s="5"/>
      <c s="36">
        <f>0+Q112</f>
      </c>
      <c r="O112">
        <f>0+R112</f>
      </c>
      <c r="Q112">
        <f>0+I113+I117+I121</f>
      </c>
      <c>
        <f>0+O113+O117+O121</f>
      </c>
    </row>
    <row r="113" spans="1:16" ht="12.75">
      <c r="A113" s="18" t="s">
        <v>39</v>
      </c>
      <c s="23" t="s">
        <v>213</v>
      </c>
      <c s="23" t="s">
        <v>1427</v>
      </c>
      <c s="18" t="s">
        <v>41</v>
      </c>
      <c s="24" t="s">
        <v>1428</v>
      </c>
      <c s="25" t="s">
        <v>358</v>
      </c>
      <c s="26">
        <v>0.02</v>
      </c>
      <c s="27">
        <v>0</v>
      </c>
      <c s="27">
        <f>ROUND(ROUND(H113,2)*ROUND(G113,3),2)</f>
      </c>
      <c r="O113">
        <f>(I113*21)/100</f>
      </c>
      <c t="s">
        <v>17</v>
      </c>
    </row>
    <row r="114" spans="1:5" ht="51">
      <c r="A114" s="28" t="s">
        <v>44</v>
      </c>
      <c r="E114" s="29" t="s">
        <v>1429</v>
      </c>
    </row>
    <row r="115" spans="1:5" ht="12.75">
      <c r="A115" s="30" t="s">
        <v>45</v>
      </c>
      <c r="E115" s="31" t="s">
        <v>1430</v>
      </c>
    </row>
    <row r="116" spans="1:5" ht="38.25">
      <c r="A116" t="s">
        <v>47</v>
      </c>
      <c r="E116" s="29" t="s">
        <v>1431</v>
      </c>
    </row>
    <row r="117" spans="1:16" ht="12.75">
      <c r="A117" s="18" t="s">
        <v>39</v>
      </c>
      <c s="23" t="s">
        <v>217</v>
      </c>
      <c s="23" t="s">
        <v>884</v>
      </c>
      <c s="18" t="s">
        <v>41</v>
      </c>
      <c s="24" t="s">
        <v>885</v>
      </c>
      <c s="25" t="s">
        <v>104</v>
      </c>
      <c s="26">
        <v>8.9</v>
      </c>
      <c s="27">
        <v>0</v>
      </c>
      <c s="27">
        <f>ROUND(ROUND(H117,2)*ROUND(G117,3),2)</f>
      </c>
      <c r="O117">
        <f>(I117*21)/100</f>
      </c>
      <c t="s">
        <v>17</v>
      </c>
    </row>
    <row r="118" spans="1:5" ht="51">
      <c r="A118" s="28" t="s">
        <v>44</v>
      </c>
      <c r="E118" s="29" t="s">
        <v>1432</v>
      </c>
    </row>
    <row r="119" spans="1:5" ht="12.75">
      <c r="A119" s="30" t="s">
        <v>45</v>
      </c>
      <c r="E119" s="31" t="s">
        <v>1433</v>
      </c>
    </row>
    <row r="120" spans="1:5" ht="89.25">
      <c r="A120" t="s">
        <v>47</v>
      </c>
      <c r="E120" s="29" t="s">
        <v>888</v>
      </c>
    </row>
    <row r="121" spans="1:16" ht="12.75">
      <c r="A121" s="18" t="s">
        <v>39</v>
      </c>
      <c s="23" t="s">
        <v>221</v>
      </c>
      <c s="23" t="s">
        <v>1434</v>
      </c>
      <c s="18" t="s">
        <v>41</v>
      </c>
      <c s="24" t="s">
        <v>1435</v>
      </c>
      <c s="25" t="s">
        <v>104</v>
      </c>
      <c s="26">
        <v>10</v>
      </c>
      <c s="27">
        <v>0</v>
      </c>
      <c s="27">
        <f>ROUND(ROUND(H121,2)*ROUND(G121,3),2)</f>
      </c>
      <c r="O121">
        <f>(I121*21)/100</f>
      </c>
      <c t="s">
        <v>17</v>
      </c>
    </row>
    <row r="122" spans="1:5" ht="38.25">
      <c r="A122" s="28" t="s">
        <v>44</v>
      </c>
      <c r="E122" s="29" t="s">
        <v>1436</v>
      </c>
    </row>
    <row r="123" spans="1:5" ht="12.75">
      <c r="A123" s="30" t="s">
        <v>45</v>
      </c>
      <c r="E123" s="31" t="s">
        <v>816</v>
      </c>
    </row>
    <row r="124" spans="1:5" ht="114.75">
      <c r="A124" t="s">
        <v>47</v>
      </c>
      <c r="E124" s="29" t="s">
        <v>1437</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9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0+O9+O14+O59+O88</f>
      </c>
      <c t="s">
        <v>16</v>
      </c>
    </row>
    <row r="3" spans="1:16" ht="15" customHeight="1">
      <c r="A3" t="s">
        <v>1</v>
      </c>
      <c s="8" t="s">
        <v>4</v>
      </c>
      <c s="9" t="s">
        <v>5</v>
      </c>
      <c s="1"/>
      <c s="10" t="s">
        <v>6</v>
      </c>
      <c s="1"/>
      <c s="4"/>
      <c s="3" t="s">
        <v>1438</v>
      </c>
      <c s="32">
        <f>0+I9+I14+I59+I88</f>
      </c>
      <c r="O3" t="s">
        <v>13</v>
      </c>
      <c t="s">
        <v>17</v>
      </c>
    </row>
    <row r="4" spans="1:16" ht="15" customHeight="1">
      <c r="A4" t="s">
        <v>7</v>
      </c>
      <c s="8" t="s">
        <v>8</v>
      </c>
      <c s="9" t="s">
        <v>1303</v>
      </c>
      <c s="1"/>
      <c s="10" t="s">
        <v>1304</v>
      </c>
      <c s="1"/>
      <c s="1"/>
      <c s="7"/>
      <c s="7"/>
      <c r="O4" t="s">
        <v>14</v>
      </c>
      <c t="s">
        <v>17</v>
      </c>
    </row>
    <row r="5" spans="1:16" ht="12.75" customHeight="1">
      <c r="A5" t="s">
        <v>11</v>
      </c>
      <c s="12" t="s">
        <v>12</v>
      </c>
      <c s="13" t="s">
        <v>1438</v>
      </c>
      <c s="5"/>
      <c s="14" t="s">
        <v>1439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346</v>
      </c>
      <c s="18" t="s">
        <v>41</v>
      </c>
      <c s="24" t="s">
        <v>347</v>
      </c>
      <c s="25" t="s">
        <v>98</v>
      </c>
      <c s="26">
        <v>43.3</v>
      </c>
      <c s="27">
        <v>0</v>
      </c>
      <c s="27">
        <f>ROUND(ROUND(H10,2)*ROUND(G10,3),2)</f>
      </c>
      <c r="O10">
        <f>(I10*21)/100</f>
      </c>
      <c t="s">
        <v>17</v>
      </c>
    </row>
    <row r="11" spans="1:5" ht="12.75">
      <c r="A11" s="28" t="s">
        <v>44</v>
      </c>
      <c r="E11" s="29" t="s">
        <v>348</v>
      </c>
    </row>
    <row r="12" spans="1:5" ht="25.5">
      <c r="A12" s="30" t="s">
        <v>45</v>
      </c>
      <c r="E12" s="31" t="s">
        <v>1440</v>
      </c>
    </row>
    <row r="13" spans="1:5" ht="25.5">
      <c r="A13" t="s">
        <v>47</v>
      </c>
      <c r="E13" s="29" t="s">
        <v>350</v>
      </c>
    </row>
    <row r="14" spans="1:18" ht="12.75" customHeight="1">
      <c r="A14" s="5" t="s">
        <v>37</v>
      </c>
      <c s="5"/>
      <c s="35" t="s">
        <v>23</v>
      </c>
      <c s="5"/>
      <c s="21" t="s">
        <v>355</v>
      </c>
      <c s="5"/>
      <c s="5"/>
      <c s="5"/>
      <c s="36">
        <f>0+Q14</f>
      </c>
      <c r="O14">
        <f>0+R14</f>
      </c>
      <c r="Q14">
        <f>0+I15+I19+I23+I27+I31+I35+I39+I43+I47+I51+I55</f>
      </c>
      <c>
        <f>0+O15+O19+O23+O27+O31+O35+O39+O43+O47+O51+O55</f>
      </c>
    </row>
    <row r="15" spans="1:16" ht="12.75">
      <c r="A15" s="18" t="s">
        <v>39</v>
      </c>
      <c s="23" t="s">
        <v>17</v>
      </c>
      <c s="23" t="s">
        <v>550</v>
      </c>
      <c s="18" t="s">
        <v>41</v>
      </c>
      <c s="24" t="s">
        <v>551</v>
      </c>
      <c s="25" t="s">
        <v>358</v>
      </c>
      <c s="26">
        <v>4.95</v>
      </c>
      <c s="27">
        <v>0</v>
      </c>
      <c s="27">
        <f>ROUND(ROUND(H15,2)*ROUND(G15,3),2)</f>
      </c>
      <c r="O15">
        <f>(I15*21)/100</f>
      </c>
      <c t="s">
        <v>17</v>
      </c>
    </row>
    <row r="16" spans="1:5" ht="51">
      <c r="A16" s="28" t="s">
        <v>44</v>
      </c>
      <c r="E16" s="29" t="s">
        <v>1441</v>
      </c>
    </row>
    <row r="17" spans="1:5" ht="12.75">
      <c r="A17" s="30" t="s">
        <v>45</v>
      </c>
      <c r="E17" s="31" t="s">
        <v>1442</v>
      </c>
    </row>
    <row r="18" spans="1:5" ht="38.25">
      <c r="A18" t="s">
        <v>47</v>
      </c>
      <c r="E18" s="29" t="s">
        <v>554</v>
      </c>
    </row>
    <row r="19" spans="1:16" ht="12.75">
      <c r="A19" s="18" t="s">
        <v>39</v>
      </c>
      <c s="23" t="s">
        <v>16</v>
      </c>
      <c s="23" t="s">
        <v>557</v>
      </c>
      <c s="18" t="s">
        <v>41</v>
      </c>
      <c s="24" t="s">
        <v>558</v>
      </c>
      <c s="25" t="s">
        <v>358</v>
      </c>
      <c s="26">
        <v>21.65</v>
      </c>
      <c s="27">
        <v>0</v>
      </c>
      <c s="27">
        <f>ROUND(ROUND(H19,2)*ROUND(G19,3),2)</f>
      </c>
      <c r="O19">
        <f>(I19*21)/100</f>
      </c>
      <c t="s">
        <v>17</v>
      </c>
    </row>
    <row r="20" spans="1:5" ht="25.5">
      <c r="A20" s="28" t="s">
        <v>44</v>
      </c>
      <c r="E20" s="29" t="s">
        <v>1310</v>
      </c>
    </row>
    <row r="21" spans="1:5" ht="12.75">
      <c r="A21" s="30" t="s">
        <v>45</v>
      </c>
      <c r="E21" s="31" t="s">
        <v>1443</v>
      </c>
    </row>
    <row r="22" spans="1:5" ht="369.75">
      <c r="A22" t="s">
        <v>47</v>
      </c>
      <c r="E22" s="29" t="s">
        <v>561</v>
      </c>
    </row>
    <row r="23" spans="1:16" ht="12.75">
      <c r="A23" s="18" t="s">
        <v>39</v>
      </c>
      <c s="23" t="s">
        <v>27</v>
      </c>
      <c s="23" t="s">
        <v>562</v>
      </c>
      <c s="18" t="s">
        <v>41</v>
      </c>
      <c s="24" t="s">
        <v>563</v>
      </c>
      <c s="25" t="s">
        <v>364</v>
      </c>
      <c s="26">
        <v>238.15</v>
      </c>
      <c s="27">
        <v>0</v>
      </c>
      <c s="27">
        <f>ROUND(ROUND(H23,2)*ROUND(G23,3),2)</f>
      </c>
      <c r="O23">
        <f>(I23*21)/100</f>
      </c>
      <c t="s">
        <v>17</v>
      </c>
    </row>
    <row r="24" spans="1:5" ht="12.75">
      <c r="A24" s="28" t="s">
        <v>44</v>
      </c>
      <c r="E24" s="29" t="s">
        <v>564</v>
      </c>
    </row>
    <row r="25" spans="1:5" ht="12.75">
      <c r="A25" s="30" t="s">
        <v>45</v>
      </c>
      <c r="E25" s="31" t="s">
        <v>1444</v>
      </c>
    </row>
    <row r="26" spans="1:5" ht="25.5">
      <c r="A26" t="s">
        <v>47</v>
      </c>
      <c r="E26" s="29" t="s">
        <v>566</v>
      </c>
    </row>
    <row r="27" spans="1:16" ht="12.75">
      <c r="A27" s="18" t="s">
        <v>39</v>
      </c>
      <c s="23" t="s">
        <v>29</v>
      </c>
      <c s="23" t="s">
        <v>368</v>
      </c>
      <c s="18" t="s">
        <v>41</v>
      </c>
      <c s="24" t="s">
        <v>369</v>
      </c>
      <c s="25" t="s">
        <v>358</v>
      </c>
      <c s="26">
        <v>21.65</v>
      </c>
      <c s="27">
        <v>0</v>
      </c>
      <c s="27">
        <f>ROUND(ROUND(H27,2)*ROUND(G27,3),2)</f>
      </c>
      <c r="O27">
        <f>(I27*21)/100</f>
      </c>
      <c t="s">
        <v>17</v>
      </c>
    </row>
    <row r="28" spans="1:5" ht="12.75">
      <c r="A28" s="28" t="s">
        <v>44</v>
      </c>
      <c r="E28" s="29" t="s">
        <v>370</v>
      </c>
    </row>
    <row r="29" spans="1:5" ht="25.5">
      <c r="A29" s="30" t="s">
        <v>45</v>
      </c>
      <c r="E29" s="31" t="s">
        <v>1445</v>
      </c>
    </row>
    <row r="30" spans="1:5" ht="191.25">
      <c r="A30" t="s">
        <v>47</v>
      </c>
      <c r="E30" s="29" t="s">
        <v>372</v>
      </c>
    </row>
    <row r="31" spans="1:16" ht="12.75">
      <c r="A31" s="18" t="s">
        <v>39</v>
      </c>
      <c s="23" t="s">
        <v>31</v>
      </c>
      <c s="23" t="s">
        <v>373</v>
      </c>
      <c s="18" t="s">
        <v>41</v>
      </c>
      <c s="24" t="s">
        <v>374</v>
      </c>
      <c s="25" t="s">
        <v>358</v>
      </c>
      <c s="26">
        <v>1.052</v>
      </c>
      <c s="27">
        <v>0</v>
      </c>
      <c s="27">
        <f>ROUND(ROUND(H31,2)*ROUND(G31,3),2)</f>
      </c>
      <c r="O31">
        <f>(I31*21)/100</f>
      </c>
      <c t="s">
        <v>17</v>
      </c>
    </row>
    <row r="32" spans="1:5" ht="25.5">
      <c r="A32" s="28" t="s">
        <v>44</v>
      </c>
      <c r="E32" s="29" t="s">
        <v>1314</v>
      </c>
    </row>
    <row r="33" spans="1:5" ht="12.75">
      <c r="A33" s="30" t="s">
        <v>45</v>
      </c>
      <c r="E33" s="31" t="s">
        <v>1446</v>
      </c>
    </row>
    <row r="34" spans="1:5" ht="280.5">
      <c r="A34" t="s">
        <v>47</v>
      </c>
      <c r="E34" s="29" t="s">
        <v>377</v>
      </c>
    </row>
    <row r="35" spans="1:16" ht="12.75">
      <c r="A35" s="18" t="s">
        <v>39</v>
      </c>
      <c s="23" t="s">
        <v>77</v>
      </c>
      <c s="23" t="s">
        <v>378</v>
      </c>
      <c s="18" t="s">
        <v>41</v>
      </c>
      <c s="24" t="s">
        <v>379</v>
      </c>
      <c s="25" t="s">
        <v>170</v>
      </c>
      <c s="26">
        <v>43.712</v>
      </c>
      <c s="27">
        <v>0</v>
      </c>
      <c s="27">
        <f>ROUND(ROUND(H35,2)*ROUND(G35,3),2)</f>
      </c>
      <c r="O35">
        <f>(I35*21)/100</f>
      </c>
      <c t="s">
        <v>17</v>
      </c>
    </row>
    <row r="36" spans="1:5" ht="25.5">
      <c r="A36" s="28" t="s">
        <v>44</v>
      </c>
      <c r="E36" s="29" t="s">
        <v>1316</v>
      </c>
    </row>
    <row r="37" spans="1:5" ht="12.75">
      <c r="A37" s="30" t="s">
        <v>45</v>
      </c>
      <c r="E37" s="31" t="s">
        <v>1317</v>
      </c>
    </row>
    <row r="38" spans="1:5" ht="25.5">
      <c r="A38" t="s">
        <v>47</v>
      </c>
      <c r="E38" s="29" t="s">
        <v>382</v>
      </c>
    </row>
    <row r="39" spans="1:16" ht="12.75">
      <c r="A39" s="18" t="s">
        <v>39</v>
      </c>
      <c s="23" t="s">
        <v>80</v>
      </c>
      <c s="23" t="s">
        <v>1318</v>
      </c>
      <c s="18" t="s">
        <v>41</v>
      </c>
      <c s="24" t="s">
        <v>1319</v>
      </c>
      <c s="25" t="s">
        <v>170</v>
      </c>
      <c s="26">
        <v>6.916</v>
      </c>
      <c s="27">
        <v>0</v>
      </c>
      <c s="27">
        <f>ROUND(ROUND(H39,2)*ROUND(G39,3),2)</f>
      </c>
      <c r="O39">
        <f>(I39*21)/100</f>
      </c>
      <c t="s">
        <v>17</v>
      </c>
    </row>
    <row r="40" spans="1:5" ht="25.5">
      <c r="A40" s="28" t="s">
        <v>44</v>
      </c>
      <c r="E40" s="29" t="s">
        <v>1320</v>
      </c>
    </row>
    <row r="41" spans="1:5" ht="12.75">
      <c r="A41" s="30" t="s">
        <v>45</v>
      </c>
      <c r="E41" s="31" t="s">
        <v>1447</v>
      </c>
    </row>
    <row r="42" spans="1:5" ht="12.75">
      <c r="A42" t="s">
        <v>47</v>
      </c>
      <c r="E42" s="29" t="s">
        <v>1322</v>
      </c>
    </row>
    <row r="43" spans="1:16" ht="12.75">
      <c r="A43" s="18" t="s">
        <v>39</v>
      </c>
      <c s="23" t="s">
        <v>34</v>
      </c>
      <c s="23" t="s">
        <v>1323</v>
      </c>
      <c s="18" t="s">
        <v>41</v>
      </c>
      <c s="24" t="s">
        <v>1324</v>
      </c>
      <c s="25" t="s">
        <v>170</v>
      </c>
      <c s="26">
        <v>40</v>
      </c>
      <c s="27">
        <v>0</v>
      </c>
      <c s="27">
        <f>ROUND(ROUND(H43,2)*ROUND(G43,3),2)</f>
      </c>
      <c r="O43">
        <f>(I43*21)/100</f>
      </c>
      <c t="s">
        <v>17</v>
      </c>
    </row>
    <row r="44" spans="1:5" ht="25.5">
      <c r="A44" s="28" t="s">
        <v>44</v>
      </c>
      <c r="E44" s="29" t="s">
        <v>1448</v>
      </c>
    </row>
    <row r="45" spans="1:5" ht="12.75">
      <c r="A45" s="30" t="s">
        <v>45</v>
      </c>
      <c r="E45" s="31" t="s">
        <v>511</v>
      </c>
    </row>
    <row r="46" spans="1:5" ht="25.5">
      <c r="A46" t="s">
        <v>47</v>
      </c>
      <c r="E46" s="29" t="s">
        <v>1327</v>
      </c>
    </row>
    <row r="47" spans="1:16" ht="12.75">
      <c r="A47" s="18" t="s">
        <v>39</v>
      </c>
      <c s="23" t="s">
        <v>36</v>
      </c>
      <c s="23" t="s">
        <v>626</v>
      </c>
      <c s="18" t="s">
        <v>41</v>
      </c>
      <c s="24" t="s">
        <v>627</v>
      </c>
      <c s="25" t="s">
        <v>170</v>
      </c>
      <c s="26">
        <v>6.916</v>
      </c>
      <c s="27">
        <v>0</v>
      </c>
      <c s="27">
        <f>ROUND(ROUND(H47,2)*ROUND(G47,3),2)</f>
      </c>
      <c r="O47">
        <f>(I47*21)/100</f>
      </c>
      <c t="s">
        <v>17</v>
      </c>
    </row>
    <row r="48" spans="1:5" ht="25.5">
      <c r="A48" s="28" t="s">
        <v>44</v>
      </c>
      <c r="E48" s="29" t="s">
        <v>1449</v>
      </c>
    </row>
    <row r="49" spans="1:5" ht="12.75">
      <c r="A49" s="30" t="s">
        <v>45</v>
      </c>
      <c r="E49" s="31" t="s">
        <v>1447</v>
      </c>
    </row>
    <row r="50" spans="1:5" ht="38.25">
      <c r="A50" t="s">
        <v>47</v>
      </c>
      <c r="E50" s="29" t="s">
        <v>629</v>
      </c>
    </row>
    <row r="51" spans="1:16" ht="12.75">
      <c r="A51" s="18" t="s">
        <v>39</v>
      </c>
      <c s="23" t="s">
        <v>87</v>
      </c>
      <c s="23" t="s">
        <v>630</v>
      </c>
      <c s="18" t="s">
        <v>41</v>
      </c>
      <c s="24" t="s">
        <v>631</v>
      </c>
      <c s="25" t="s">
        <v>170</v>
      </c>
      <c s="26">
        <v>6.916</v>
      </c>
      <c s="27">
        <v>0</v>
      </c>
      <c s="27">
        <f>ROUND(ROUND(H51,2)*ROUND(G51,3),2)</f>
      </c>
      <c r="O51">
        <f>(I51*21)/100</f>
      </c>
      <c t="s">
        <v>17</v>
      </c>
    </row>
    <row r="52" spans="1:5" ht="25.5">
      <c r="A52" s="28" t="s">
        <v>44</v>
      </c>
      <c r="E52" s="29" t="s">
        <v>1358</v>
      </c>
    </row>
    <row r="53" spans="1:5" ht="12.75">
      <c r="A53" s="30" t="s">
        <v>45</v>
      </c>
      <c r="E53" s="31" t="s">
        <v>1447</v>
      </c>
    </row>
    <row r="54" spans="1:5" ht="25.5">
      <c r="A54" t="s">
        <v>47</v>
      </c>
      <c r="E54" s="29" t="s">
        <v>633</v>
      </c>
    </row>
    <row r="55" spans="1:16" ht="12.75">
      <c r="A55" s="18" t="s">
        <v>39</v>
      </c>
      <c s="23" t="s">
        <v>146</v>
      </c>
      <c s="23" t="s">
        <v>634</v>
      </c>
      <c s="18" t="s">
        <v>41</v>
      </c>
      <c s="24" t="s">
        <v>635</v>
      </c>
      <c s="25" t="s">
        <v>170</v>
      </c>
      <c s="26">
        <v>6.916</v>
      </c>
      <c s="27">
        <v>0</v>
      </c>
      <c s="27">
        <f>ROUND(ROUND(H55,2)*ROUND(G55,3),2)</f>
      </c>
      <c r="O55">
        <f>(I55*21)/100</f>
      </c>
      <c t="s">
        <v>17</v>
      </c>
    </row>
    <row r="56" spans="1:5" ht="25.5">
      <c r="A56" s="28" t="s">
        <v>44</v>
      </c>
      <c r="E56" s="29" t="s">
        <v>1359</v>
      </c>
    </row>
    <row r="57" spans="1:5" ht="12.75">
      <c r="A57" s="30" t="s">
        <v>45</v>
      </c>
      <c r="E57" s="31" t="s">
        <v>1447</v>
      </c>
    </row>
    <row r="58" spans="1:5" ht="38.25">
      <c r="A58" t="s">
        <v>47</v>
      </c>
      <c r="E58" s="29" t="s">
        <v>637</v>
      </c>
    </row>
    <row r="59" spans="1:18" ht="12.75" customHeight="1">
      <c r="A59" s="5" t="s">
        <v>37</v>
      </c>
      <c s="5"/>
      <c s="35" t="s">
        <v>29</v>
      </c>
      <c s="5"/>
      <c s="21" t="s">
        <v>95</v>
      </c>
      <c s="5"/>
      <c s="5"/>
      <c s="5"/>
      <c s="36">
        <f>0+Q59</f>
      </c>
      <c r="O59">
        <f>0+R59</f>
      </c>
      <c r="Q59">
        <f>0+I60+I64+I68+I72+I76+I80+I84</f>
      </c>
      <c>
        <f>0+O60+O64+O68+O72+O76+O80+O84</f>
      </c>
    </row>
    <row r="60" spans="1:16" ht="12.75">
      <c r="A60" s="18" t="s">
        <v>39</v>
      </c>
      <c s="23" t="s">
        <v>150</v>
      </c>
      <c s="23" t="s">
        <v>693</v>
      </c>
      <c s="18" t="s">
        <v>23</v>
      </c>
      <c s="24" t="s">
        <v>937</v>
      </c>
      <c s="25" t="s">
        <v>170</v>
      </c>
      <c s="26">
        <v>40.59</v>
      </c>
      <c s="27">
        <v>0</v>
      </c>
      <c s="27">
        <f>ROUND(ROUND(H60,2)*ROUND(G60,3),2)</f>
      </c>
      <c r="O60">
        <f>(I60*21)/100</f>
      </c>
      <c t="s">
        <v>17</v>
      </c>
    </row>
    <row r="61" spans="1:5" ht="25.5">
      <c r="A61" s="28" t="s">
        <v>44</v>
      </c>
      <c r="E61" s="29" t="s">
        <v>1331</v>
      </c>
    </row>
    <row r="62" spans="1:5" ht="12.75">
      <c r="A62" s="30" t="s">
        <v>45</v>
      </c>
      <c r="E62" s="31" t="s">
        <v>1450</v>
      </c>
    </row>
    <row r="63" spans="1:5" ht="51">
      <c r="A63" t="s">
        <v>47</v>
      </c>
      <c r="E63" s="29" t="s">
        <v>697</v>
      </c>
    </row>
    <row r="64" spans="1:16" ht="12.75">
      <c r="A64" s="18" t="s">
        <v>39</v>
      </c>
      <c s="23" t="s">
        <v>156</v>
      </c>
      <c s="23" t="s">
        <v>693</v>
      </c>
      <c s="18" t="s">
        <v>17</v>
      </c>
      <c s="24" t="s">
        <v>937</v>
      </c>
      <c s="25" t="s">
        <v>170</v>
      </c>
      <c s="26">
        <v>34.345</v>
      </c>
      <c s="27">
        <v>0</v>
      </c>
      <c s="27">
        <f>ROUND(ROUND(H64,2)*ROUND(G64,3),2)</f>
      </c>
      <c r="O64">
        <f>(I64*21)/100</f>
      </c>
      <c t="s">
        <v>17</v>
      </c>
    </row>
    <row r="65" spans="1:5" ht="25.5">
      <c r="A65" s="28" t="s">
        <v>44</v>
      </c>
      <c r="E65" s="29" t="s">
        <v>1332</v>
      </c>
    </row>
    <row r="66" spans="1:5" ht="12.75">
      <c r="A66" s="30" t="s">
        <v>45</v>
      </c>
      <c r="E66" s="31" t="s">
        <v>1333</v>
      </c>
    </row>
    <row r="67" spans="1:5" ht="51">
      <c r="A67" t="s">
        <v>47</v>
      </c>
      <c r="E67" s="29" t="s">
        <v>697</v>
      </c>
    </row>
    <row r="68" spans="1:16" ht="12.75">
      <c r="A68" s="18" t="s">
        <v>39</v>
      </c>
      <c s="23" t="s">
        <v>161</v>
      </c>
      <c s="23" t="s">
        <v>719</v>
      </c>
      <c s="18" t="s">
        <v>41</v>
      </c>
      <c s="24" t="s">
        <v>1068</v>
      </c>
      <c s="25" t="s">
        <v>170</v>
      </c>
      <c s="26">
        <v>32.784</v>
      </c>
      <c s="27">
        <v>0</v>
      </c>
      <c s="27">
        <f>ROUND(ROUND(H68,2)*ROUND(G68,3),2)</f>
      </c>
      <c r="O68">
        <f>(I68*21)/100</f>
      </c>
      <c t="s">
        <v>17</v>
      </c>
    </row>
    <row r="69" spans="1:5" ht="25.5">
      <c r="A69" s="28" t="s">
        <v>44</v>
      </c>
      <c r="E69" s="29" t="s">
        <v>1451</v>
      </c>
    </row>
    <row r="70" spans="1:5" ht="12.75">
      <c r="A70" s="30" t="s">
        <v>45</v>
      </c>
      <c r="E70" s="31" t="s">
        <v>1335</v>
      </c>
    </row>
    <row r="71" spans="1:5" ht="51">
      <c r="A71" t="s">
        <v>47</v>
      </c>
      <c r="E71" s="29" t="s">
        <v>723</v>
      </c>
    </row>
    <row r="72" spans="1:16" ht="12.75">
      <c r="A72" s="18" t="s">
        <v>39</v>
      </c>
      <c s="23" t="s">
        <v>167</v>
      </c>
      <c s="23" t="s">
        <v>728</v>
      </c>
      <c s="18" t="s">
        <v>41</v>
      </c>
      <c s="24" t="s">
        <v>729</v>
      </c>
      <c s="25" t="s">
        <v>170</v>
      </c>
      <c s="26">
        <v>31.535</v>
      </c>
      <c s="27">
        <v>0</v>
      </c>
      <c s="27">
        <f>ROUND(ROUND(H72,2)*ROUND(G72,3),2)</f>
      </c>
      <c r="O72">
        <f>(I72*21)/100</f>
      </c>
      <c t="s">
        <v>17</v>
      </c>
    </row>
    <row r="73" spans="1:5" ht="25.5">
      <c r="A73" s="28" t="s">
        <v>44</v>
      </c>
      <c r="E73" s="29" t="s">
        <v>1336</v>
      </c>
    </row>
    <row r="74" spans="1:5" ht="12.75">
      <c r="A74" s="30" t="s">
        <v>45</v>
      </c>
      <c r="E74" s="31" t="s">
        <v>1337</v>
      </c>
    </row>
    <row r="75" spans="1:5" ht="51">
      <c r="A75" t="s">
        <v>47</v>
      </c>
      <c r="E75" s="29" t="s">
        <v>723</v>
      </c>
    </row>
    <row r="76" spans="1:16" ht="12.75">
      <c r="A76" s="18" t="s">
        <v>39</v>
      </c>
      <c s="23" t="s">
        <v>174</v>
      </c>
      <c s="23" t="s">
        <v>742</v>
      </c>
      <c s="18" t="s">
        <v>41</v>
      </c>
      <c s="24" t="s">
        <v>743</v>
      </c>
      <c s="25" t="s">
        <v>170</v>
      </c>
      <c s="26">
        <v>31.535</v>
      </c>
      <c s="27">
        <v>0</v>
      </c>
      <c s="27">
        <f>ROUND(ROUND(H76,2)*ROUND(G76,3),2)</f>
      </c>
      <c r="O76">
        <f>(I76*21)/100</f>
      </c>
      <c t="s">
        <v>17</v>
      </c>
    </row>
    <row r="77" spans="1:5" ht="25.5">
      <c r="A77" s="28" t="s">
        <v>44</v>
      </c>
      <c r="E77" s="29" t="s">
        <v>1339</v>
      </c>
    </row>
    <row r="78" spans="1:5" ht="12.75">
      <c r="A78" s="30" t="s">
        <v>45</v>
      </c>
      <c r="E78" s="31" t="s">
        <v>1337</v>
      </c>
    </row>
    <row r="79" spans="1:5" ht="140.25">
      <c r="A79" t="s">
        <v>47</v>
      </c>
      <c r="E79" s="29" t="s">
        <v>745</v>
      </c>
    </row>
    <row r="80" spans="1:16" ht="12.75">
      <c r="A80" s="18" t="s">
        <v>39</v>
      </c>
      <c s="23" t="s">
        <v>179</v>
      </c>
      <c s="23" t="s">
        <v>749</v>
      </c>
      <c s="18" t="s">
        <v>41</v>
      </c>
      <c s="24" t="s">
        <v>1085</v>
      </c>
      <c s="25" t="s">
        <v>170</v>
      </c>
      <c s="26">
        <v>32.784</v>
      </c>
      <c s="27">
        <v>0</v>
      </c>
      <c s="27">
        <f>ROUND(ROUND(H80,2)*ROUND(G80,3),2)</f>
      </c>
      <c r="O80">
        <f>(I80*21)/100</f>
      </c>
      <c t="s">
        <v>17</v>
      </c>
    </row>
    <row r="81" spans="1:5" ht="25.5">
      <c r="A81" s="28" t="s">
        <v>44</v>
      </c>
      <c r="E81" s="29" t="s">
        <v>1340</v>
      </c>
    </row>
    <row r="82" spans="1:5" ht="12.75">
      <c r="A82" s="30" t="s">
        <v>45</v>
      </c>
      <c r="E82" s="31" t="s">
        <v>1335</v>
      </c>
    </row>
    <row r="83" spans="1:5" ht="140.25">
      <c r="A83" t="s">
        <v>47</v>
      </c>
      <c r="E83" s="29" t="s">
        <v>745</v>
      </c>
    </row>
    <row r="84" spans="1:16" ht="12.75">
      <c r="A84" s="18" t="s">
        <v>39</v>
      </c>
      <c s="23" t="s">
        <v>185</v>
      </c>
      <c s="23" t="s">
        <v>761</v>
      </c>
      <c s="18" t="s">
        <v>41</v>
      </c>
      <c s="24" t="s">
        <v>762</v>
      </c>
      <c s="25" t="s">
        <v>104</v>
      </c>
      <c s="26">
        <v>5</v>
      </c>
      <c s="27">
        <v>0</v>
      </c>
      <c s="27">
        <f>ROUND(ROUND(H84,2)*ROUND(G84,3),2)</f>
      </c>
      <c r="O84">
        <f>(I84*21)/100</f>
      </c>
      <c t="s">
        <v>17</v>
      </c>
    </row>
    <row r="85" spans="1:5" ht="38.25">
      <c r="A85" s="28" t="s">
        <v>44</v>
      </c>
      <c r="E85" s="29" t="s">
        <v>1341</v>
      </c>
    </row>
    <row r="86" spans="1:5" ht="12.75">
      <c r="A86" s="30" t="s">
        <v>45</v>
      </c>
      <c r="E86" s="31" t="s">
        <v>1101</v>
      </c>
    </row>
    <row r="87" spans="1:5" ht="38.25">
      <c r="A87" t="s">
        <v>47</v>
      </c>
      <c r="E87" s="29" t="s">
        <v>765</v>
      </c>
    </row>
    <row r="88" spans="1:18" ht="12.75" customHeight="1">
      <c r="A88" s="5" t="s">
        <v>37</v>
      </c>
      <c s="5"/>
      <c s="35" t="s">
        <v>34</v>
      </c>
      <c s="5"/>
      <c s="21" t="s">
        <v>108</v>
      </c>
      <c s="5"/>
      <c s="5"/>
      <c s="5"/>
      <c s="36">
        <f>0+Q88</f>
      </c>
      <c r="O88">
        <f>0+R88</f>
      </c>
      <c r="Q88">
        <f>0+I89</f>
      </c>
      <c>
        <f>0+O89</f>
      </c>
    </row>
    <row r="89" spans="1:16" ht="12.75">
      <c r="A89" s="18" t="s">
        <v>39</v>
      </c>
      <c s="23" t="s">
        <v>191</v>
      </c>
      <c s="23" t="s">
        <v>879</v>
      </c>
      <c s="18" t="s">
        <v>41</v>
      </c>
      <c s="24" t="s">
        <v>880</v>
      </c>
      <c s="25" t="s">
        <v>104</v>
      </c>
      <c s="26">
        <v>5</v>
      </c>
      <c s="27">
        <v>0</v>
      </c>
      <c s="27">
        <f>ROUND(ROUND(H89,2)*ROUND(G89,3),2)</f>
      </c>
      <c r="O89">
        <f>(I89*21)/100</f>
      </c>
      <c t="s">
        <v>17</v>
      </c>
    </row>
    <row r="90" spans="1:5" ht="25.5">
      <c r="A90" s="28" t="s">
        <v>44</v>
      </c>
      <c r="E90" s="29" t="s">
        <v>1342</v>
      </c>
    </row>
    <row r="91" spans="1:5" ht="12.75">
      <c r="A91" s="30" t="s">
        <v>45</v>
      </c>
      <c r="E91" s="31" t="s">
        <v>1101</v>
      </c>
    </row>
    <row r="92" spans="1:5" ht="25.5">
      <c r="A92" t="s">
        <v>47</v>
      </c>
      <c r="E92" s="29" t="s">
        <v>882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115"/>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0+O9+O18+O59+O68+O81+O106+O111</f>
      </c>
      <c t="s">
        <v>16</v>
      </c>
    </row>
    <row r="3" spans="1:16" ht="15" customHeight="1">
      <c r="A3" t="s">
        <v>1</v>
      </c>
      <c s="8" t="s">
        <v>4</v>
      </c>
      <c s="9" t="s">
        <v>5</v>
      </c>
      <c s="1"/>
      <c s="10" t="s">
        <v>6</v>
      </c>
      <c s="1"/>
      <c s="4"/>
      <c s="3" t="s">
        <v>1452</v>
      </c>
      <c s="32">
        <f>0+I9+I18+I59+I68+I81+I106+I111</f>
      </c>
      <c r="O3" t="s">
        <v>13</v>
      </c>
      <c t="s">
        <v>17</v>
      </c>
    </row>
    <row r="4" spans="1:16" ht="15" customHeight="1">
      <c r="A4" t="s">
        <v>7</v>
      </c>
      <c s="8" t="s">
        <v>8</v>
      </c>
      <c s="9" t="s">
        <v>1303</v>
      </c>
      <c s="1"/>
      <c s="10" t="s">
        <v>1304</v>
      </c>
      <c s="1"/>
      <c s="1"/>
      <c s="7"/>
      <c s="7"/>
      <c r="O4" t="s">
        <v>14</v>
      </c>
      <c t="s">
        <v>17</v>
      </c>
    </row>
    <row r="5" spans="1:16" ht="12.75" customHeight="1">
      <c r="A5" t="s">
        <v>11</v>
      </c>
      <c s="12" t="s">
        <v>12</v>
      </c>
      <c s="13" t="s">
        <v>1452</v>
      </c>
      <c s="5"/>
      <c s="14" t="s">
        <v>1453</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f>
      </c>
      <c>
        <f>0+O10+O14</f>
      </c>
    </row>
    <row r="10" spans="1:16" ht="12.75">
      <c r="A10" s="18" t="s">
        <v>39</v>
      </c>
      <c s="23" t="s">
        <v>23</v>
      </c>
      <c s="23" t="s">
        <v>346</v>
      </c>
      <c s="18" t="s">
        <v>23</v>
      </c>
      <c s="24" t="s">
        <v>347</v>
      </c>
      <c s="25" t="s">
        <v>98</v>
      </c>
      <c s="26">
        <v>18.9</v>
      </c>
      <c s="27">
        <v>0</v>
      </c>
      <c s="27">
        <f>ROUND(ROUND(H10,2)*ROUND(G10,3),2)</f>
      </c>
      <c r="O10">
        <f>(I10*21)/100</f>
      </c>
      <c t="s">
        <v>17</v>
      </c>
    </row>
    <row r="11" spans="1:5" ht="12.75">
      <c r="A11" s="28" t="s">
        <v>44</v>
      </c>
      <c r="E11" s="29" t="s">
        <v>348</v>
      </c>
    </row>
    <row r="12" spans="1:5" ht="25.5">
      <c r="A12" s="30" t="s">
        <v>45</v>
      </c>
      <c r="E12" s="31" t="s">
        <v>1454</v>
      </c>
    </row>
    <row r="13" spans="1:5" ht="25.5">
      <c r="A13" t="s">
        <v>47</v>
      </c>
      <c r="E13" s="29" t="s">
        <v>350</v>
      </c>
    </row>
    <row r="14" spans="1:16" ht="12.75">
      <c r="A14" s="18" t="s">
        <v>39</v>
      </c>
      <c s="23" t="s">
        <v>17</v>
      </c>
      <c s="23" t="s">
        <v>346</v>
      </c>
      <c s="18" t="s">
        <v>17</v>
      </c>
      <c s="24" t="s">
        <v>347</v>
      </c>
      <c s="25" t="s">
        <v>98</v>
      </c>
      <c s="26">
        <v>0.51</v>
      </c>
      <c s="27">
        <v>0</v>
      </c>
      <c s="27">
        <f>ROUND(ROUND(H14,2)*ROUND(G14,3),2)</f>
      </c>
      <c r="O14">
        <f>(I14*21)/100</f>
      </c>
      <c t="s">
        <v>17</v>
      </c>
    </row>
    <row r="15" spans="1:5" ht="12.75">
      <c r="A15" s="28" t="s">
        <v>44</v>
      </c>
      <c r="E15" s="29" t="s">
        <v>351</v>
      </c>
    </row>
    <row r="16" spans="1:5" ht="25.5">
      <c r="A16" s="30" t="s">
        <v>45</v>
      </c>
      <c r="E16" s="31" t="s">
        <v>1455</v>
      </c>
    </row>
    <row r="17" spans="1:5" ht="25.5">
      <c r="A17" t="s">
        <v>47</v>
      </c>
      <c r="E17" s="29" t="s">
        <v>350</v>
      </c>
    </row>
    <row r="18" spans="1:18" ht="12.75" customHeight="1">
      <c r="A18" s="5" t="s">
        <v>37</v>
      </c>
      <c s="5"/>
      <c s="35" t="s">
        <v>23</v>
      </c>
      <c s="5"/>
      <c s="21" t="s">
        <v>355</v>
      </c>
      <c s="5"/>
      <c s="5"/>
      <c s="5"/>
      <c s="36">
        <f>0+Q18</f>
      </c>
      <c r="O18">
        <f>0+R18</f>
      </c>
      <c r="Q18">
        <f>0+I19+I23+I27+I31+I35+I39+I43+I47+I51+I55</f>
      </c>
      <c>
        <f>0+O19+O23+O27+O31+O35+O39+O43+O47+O51+O55</f>
      </c>
    </row>
    <row r="19" spans="1:16" ht="12.75">
      <c r="A19" s="18" t="s">
        <v>39</v>
      </c>
      <c s="23" t="s">
        <v>16</v>
      </c>
      <c s="23" t="s">
        <v>984</v>
      </c>
      <c s="18" t="s">
        <v>41</v>
      </c>
      <c s="24" t="s">
        <v>985</v>
      </c>
      <c s="25" t="s">
        <v>104</v>
      </c>
      <c s="26">
        <v>6</v>
      </c>
      <c s="27">
        <v>0</v>
      </c>
      <c s="27">
        <f>ROUND(ROUND(H19,2)*ROUND(G19,3),2)</f>
      </c>
      <c r="O19">
        <f>(I19*21)/100</f>
      </c>
      <c t="s">
        <v>17</v>
      </c>
    </row>
    <row r="20" spans="1:5" ht="12.75">
      <c r="A20" s="28" t="s">
        <v>44</v>
      </c>
      <c r="E20" s="29" t="s">
        <v>1456</v>
      </c>
    </row>
    <row r="21" spans="1:5" ht="12.75">
      <c r="A21" s="30" t="s">
        <v>45</v>
      </c>
      <c r="E21" s="31" t="s">
        <v>1457</v>
      </c>
    </row>
    <row r="22" spans="1:5" ht="63.75">
      <c r="A22" t="s">
        <v>47</v>
      </c>
      <c r="E22" s="29" t="s">
        <v>988</v>
      </c>
    </row>
    <row r="23" spans="1:16" ht="12.75">
      <c r="A23" s="18" t="s">
        <v>39</v>
      </c>
      <c s="23" t="s">
        <v>27</v>
      </c>
      <c s="23" t="s">
        <v>989</v>
      </c>
      <c s="18" t="s">
        <v>41</v>
      </c>
      <c s="24" t="s">
        <v>990</v>
      </c>
      <c s="25" t="s">
        <v>435</v>
      </c>
      <c s="26">
        <v>13.26</v>
      </c>
      <c s="27">
        <v>0</v>
      </c>
      <c s="27">
        <f>ROUND(ROUND(H23,2)*ROUND(G23,3),2)</f>
      </c>
      <c r="O23">
        <f>(I23*21)/100</f>
      </c>
      <c t="s">
        <v>17</v>
      </c>
    </row>
    <row r="24" spans="1:5" ht="12.75">
      <c r="A24" s="28" t="s">
        <v>44</v>
      </c>
      <c r="E24" s="29" t="s">
        <v>1458</v>
      </c>
    </row>
    <row r="25" spans="1:5" ht="12.75">
      <c r="A25" s="30" t="s">
        <v>45</v>
      </c>
      <c r="E25" s="31" t="s">
        <v>1459</v>
      </c>
    </row>
    <row r="26" spans="1:5" ht="25.5">
      <c r="A26" t="s">
        <v>47</v>
      </c>
      <c r="E26" s="29" t="s">
        <v>438</v>
      </c>
    </row>
    <row r="27" spans="1:16" ht="12.75">
      <c r="A27" s="18" t="s">
        <v>39</v>
      </c>
      <c s="23" t="s">
        <v>29</v>
      </c>
      <c s="23" t="s">
        <v>550</v>
      </c>
      <c s="18" t="s">
        <v>41</v>
      </c>
      <c s="24" t="s">
        <v>551</v>
      </c>
      <c s="25" t="s">
        <v>358</v>
      </c>
      <c s="26">
        <v>5.1</v>
      </c>
      <c s="27">
        <v>0</v>
      </c>
      <c s="27">
        <f>ROUND(ROUND(H27,2)*ROUND(G27,3),2)</f>
      </c>
      <c r="O27">
        <f>(I27*21)/100</f>
      </c>
      <c t="s">
        <v>17</v>
      </c>
    </row>
    <row r="28" spans="1:5" ht="51">
      <c r="A28" s="28" t="s">
        <v>44</v>
      </c>
      <c r="E28" s="29" t="s">
        <v>1460</v>
      </c>
    </row>
    <row r="29" spans="1:5" ht="12.75">
      <c r="A29" s="30" t="s">
        <v>45</v>
      </c>
      <c r="E29" s="31" t="s">
        <v>1461</v>
      </c>
    </row>
    <row r="30" spans="1:5" ht="38.25">
      <c r="A30" t="s">
        <v>47</v>
      </c>
      <c r="E30" s="29" t="s">
        <v>554</v>
      </c>
    </row>
    <row r="31" spans="1:16" ht="12.75">
      <c r="A31" s="18" t="s">
        <v>39</v>
      </c>
      <c s="23" t="s">
        <v>31</v>
      </c>
      <c s="23" t="s">
        <v>557</v>
      </c>
      <c s="18" t="s">
        <v>41</v>
      </c>
      <c s="24" t="s">
        <v>558</v>
      </c>
      <c s="25" t="s">
        <v>358</v>
      </c>
      <c s="26">
        <v>9.45</v>
      </c>
      <c s="27">
        <v>0</v>
      </c>
      <c s="27">
        <f>ROUND(ROUND(H31,2)*ROUND(G31,3),2)</f>
      </c>
      <c r="O31">
        <f>(I31*21)/100</f>
      </c>
      <c t="s">
        <v>17</v>
      </c>
    </row>
    <row r="32" spans="1:5" ht="38.25">
      <c r="A32" s="28" t="s">
        <v>44</v>
      </c>
      <c r="E32" s="29" t="s">
        <v>1462</v>
      </c>
    </row>
    <row r="33" spans="1:5" ht="12.75">
      <c r="A33" s="30" t="s">
        <v>45</v>
      </c>
      <c r="E33" s="31" t="s">
        <v>1463</v>
      </c>
    </row>
    <row r="34" spans="1:5" ht="369.75">
      <c r="A34" t="s">
        <v>47</v>
      </c>
      <c r="E34" s="29" t="s">
        <v>561</v>
      </c>
    </row>
    <row r="35" spans="1:16" ht="12.75">
      <c r="A35" s="18" t="s">
        <v>39</v>
      </c>
      <c s="23" t="s">
        <v>77</v>
      </c>
      <c s="23" t="s">
        <v>562</v>
      </c>
      <c s="18" t="s">
        <v>41</v>
      </c>
      <c s="24" t="s">
        <v>563</v>
      </c>
      <c s="25" t="s">
        <v>364</v>
      </c>
      <c s="26">
        <v>103.95</v>
      </c>
      <c s="27">
        <v>0</v>
      </c>
      <c s="27">
        <f>ROUND(ROUND(H35,2)*ROUND(G35,3),2)</f>
      </c>
      <c r="O35">
        <f>(I35*21)/100</f>
      </c>
      <c t="s">
        <v>17</v>
      </c>
    </row>
    <row r="36" spans="1:5" ht="12.75">
      <c r="A36" s="28" t="s">
        <v>44</v>
      </c>
      <c r="E36" s="29" t="s">
        <v>564</v>
      </c>
    </row>
    <row r="37" spans="1:5" ht="12.75">
      <c r="A37" s="30" t="s">
        <v>45</v>
      </c>
      <c r="E37" s="31" t="s">
        <v>1464</v>
      </c>
    </row>
    <row r="38" spans="1:5" ht="25.5">
      <c r="A38" t="s">
        <v>47</v>
      </c>
      <c r="E38" s="29" t="s">
        <v>566</v>
      </c>
    </row>
    <row r="39" spans="1:16" ht="12.75">
      <c r="A39" s="18" t="s">
        <v>39</v>
      </c>
      <c s="23" t="s">
        <v>80</v>
      </c>
      <c s="23" t="s">
        <v>368</v>
      </c>
      <c s="18" t="s">
        <v>41</v>
      </c>
      <c s="24" t="s">
        <v>369</v>
      </c>
      <c s="25" t="s">
        <v>358</v>
      </c>
      <c s="26">
        <v>9.45</v>
      </c>
      <c s="27">
        <v>0</v>
      </c>
      <c s="27">
        <f>ROUND(ROUND(H39,2)*ROUND(G39,3),2)</f>
      </c>
      <c r="O39">
        <f>(I39*21)/100</f>
      </c>
      <c t="s">
        <v>17</v>
      </c>
    </row>
    <row r="40" spans="1:5" ht="12.75">
      <c r="A40" s="28" t="s">
        <v>44</v>
      </c>
      <c r="E40" s="29" t="s">
        <v>370</v>
      </c>
    </row>
    <row r="41" spans="1:5" ht="25.5">
      <c r="A41" s="30" t="s">
        <v>45</v>
      </c>
      <c r="E41" s="31" t="s">
        <v>1465</v>
      </c>
    </row>
    <row r="42" spans="1:5" ht="191.25">
      <c r="A42" t="s">
        <v>47</v>
      </c>
      <c r="E42" s="29" t="s">
        <v>372</v>
      </c>
    </row>
    <row r="43" spans="1:16" ht="12.75">
      <c r="A43" s="18" t="s">
        <v>39</v>
      </c>
      <c s="23" t="s">
        <v>34</v>
      </c>
      <c s="23" t="s">
        <v>607</v>
      </c>
      <c s="18" t="s">
        <v>41</v>
      </c>
      <c s="24" t="s">
        <v>608</v>
      </c>
      <c s="25" t="s">
        <v>358</v>
      </c>
      <c s="26">
        <v>5.565</v>
      </c>
      <c s="27">
        <v>0</v>
      </c>
      <c s="27">
        <f>ROUND(ROUND(H43,2)*ROUND(G43,3),2)</f>
      </c>
      <c r="O43">
        <f>(I43*21)/100</f>
      </c>
      <c t="s">
        <v>17</v>
      </c>
    </row>
    <row r="44" spans="1:5" ht="38.25">
      <c r="A44" s="28" t="s">
        <v>44</v>
      </c>
      <c r="E44" s="29" t="s">
        <v>1376</v>
      </c>
    </row>
    <row r="45" spans="1:5" ht="12.75">
      <c r="A45" s="30" t="s">
        <v>45</v>
      </c>
      <c r="E45" s="31" t="s">
        <v>1466</v>
      </c>
    </row>
    <row r="46" spans="1:5" ht="229.5">
      <c r="A46" t="s">
        <v>47</v>
      </c>
      <c r="E46" s="29" t="s">
        <v>611</v>
      </c>
    </row>
    <row r="47" spans="1:16" ht="12.75">
      <c r="A47" s="18" t="s">
        <v>39</v>
      </c>
      <c s="23" t="s">
        <v>36</v>
      </c>
      <c s="23" t="s">
        <v>378</v>
      </c>
      <c s="18" t="s">
        <v>23</v>
      </c>
      <c s="24" t="s">
        <v>379</v>
      </c>
      <c s="25" t="s">
        <v>170</v>
      </c>
      <c s="26">
        <v>19.95</v>
      </c>
      <c s="27">
        <v>0</v>
      </c>
      <c s="27">
        <f>ROUND(ROUND(H47,2)*ROUND(G47,3),2)</f>
      </c>
      <c r="O47">
        <f>(I47*21)/100</f>
      </c>
      <c t="s">
        <v>17</v>
      </c>
    </row>
    <row r="48" spans="1:5" ht="38.25">
      <c r="A48" s="28" t="s">
        <v>44</v>
      </c>
      <c r="E48" s="29" t="s">
        <v>1467</v>
      </c>
    </row>
    <row r="49" spans="1:5" ht="12.75">
      <c r="A49" s="30" t="s">
        <v>45</v>
      </c>
      <c r="E49" s="31" t="s">
        <v>1468</v>
      </c>
    </row>
    <row r="50" spans="1:5" ht="25.5">
      <c r="A50" t="s">
        <v>47</v>
      </c>
      <c r="E50" s="29" t="s">
        <v>382</v>
      </c>
    </row>
    <row r="51" spans="1:16" ht="12.75">
      <c r="A51" s="18" t="s">
        <v>39</v>
      </c>
      <c s="23" t="s">
        <v>87</v>
      </c>
      <c s="23" t="s">
        <v>378</v>
      </c>
      <c s="18" t="s">
        <v>17</v>
      </c>
      <c s="24" t="s">
        <v>379</v>
      </c>
      <c s="25" t="s">
        <v>170</v>
      </c>
      <c s="26">
        <v>21.997</v>
      </c>
      <c s="27">
        <v>0</v>
      </c>
      <c s="27">
        <f>ROUND(ROUND(H51,2)*ROUND(G51,3),2)</f>
      </c>
      <c r="O51">
        <f>(I51*21)/100</f>
      </c>
      <c t="s">
        <v>17</v>
      </c>
    </row>
    <row r="52" spans="1:5" ht="38.25">
      <c r="A52" s="28" t="s">
        <v>44</v>
      </c>
      <c r="E52" s="29" t="s">
        <v>1469</v>
      </c>
    </row>
    <row r="53" spans="1:5" ht="12.75">
      <c r="A53" s="30" t="s">
        <v>45</v>
      </c>
      <c r="E53" s="31" t="s">
        <v>1470</v>
      </c>
    </row>
    <row r="54" spans="1:5" ht="25.5">
      <c r="A54" t="s">
        <v>47</v>
      </c>
      <c r="E54" s="29" t="s">
        <v>382</v>
      </c>
    </row>
    <row r="55" spans="1:16" ht="12.75">
      <c r="A55" s="18" t="s">
        <v>39</v>
      </c>
      <c s="23" t="s">
        <v>146</v>
      </c>
      <c s="23" t="s">
        <v>1323</v>
      </c>
      <c s="18" t="s">
        <v>41</v>
      </c>
      <c s="24" t="s">
        <v>1324</v>
      </c>
      <c s="25" t="s">
        <v>170</v>
      </c>
      <c s="26">
        <v>25</v>
      </c>
      <c s="27">
        <v>0</v>
      </c>
      <c s="27">
        <f>ROUND(ROUND(H55,2)*ROUND(G55,3),2)</f>
      </c>
      <c r="O55">
        <f>(I55*21)/100</f>
      </c>
      <c t="s">
        <v>17</v>
      </c>
    </row>
    <row r="56" spans="1:5" ht="25.5">
      <c r="A56" s="28" t="s">
        <v>44</v>
      </c>
      <c r="E56" s="29" t="s">
        <v>1471</v>
      </c>
    </row>
    <row r="57" spans="1:5" ht="12.75">
      <c r="A57" s="30" t="s">
        <v>45</v>
      </c>
      <c r="E57" s="31" t="s">
        <v>1326</v>
      </c>
    </row>
    <row r="58" spans="1:5" ht="25.5">
      <c r="A58" t="s">
        <v>47</v>
      </c>
      <c r="E58" s="29" t="s">
        <v>1327</v>
      </c>
    </row>
    <row r="59" spans="1:18" ht="12.75" customHeight="1">
      <c r="A59" s="5" t="s">
        <v>37</v>
      </c>
      <c s="5"/>
      <c s="35" t="s">
        <v>16</v>
      </c>
      <c s="5"/>
      <c s="21" t="s">
        <v>1387</v>
      </c>
      <c s="5"/>
      <c s="5"/>
      <c s="5"/>
      <c s="36">
        <f>0+Q59</f>
      </c>
      <c r="O59">
        <f>0+R59</f>
      </c>
      <c r="Q59">
        <f>0+I60+I64</f>
      </c>
      <c>
        <f>0+O60+O64</f>
      </c>
    </row>
    <row r="60" spans="1:16" ht="12.75">
      <c r="A60" s="18" t="s">
        <v>39</v>
      </c>
      <c s="23" t="s">
        <v>150</v>
      </c>
      <c s="23" t="s">
        <v>1472</v>
      </c>
      <c s="18" t="s">
        <v>41</v>
      </c>
      <c s="24" t="s">
        <v>1473</v>
      </c>
      <c s="25" t="s">
        <v>358</v>
      </c>
      <c s="26">
        <v>3.053</v>
      </c>
      <c s="27">
        <v>0</v>
      </c>
      <c s="27">
        <f>ROUND(ROUND(H60,2)*ROUND(G60,3),2)</f>
      </c>
      <c r="O60">
        <f>(I60*21)/100</f>
      </c>
      <c t="s">
        <v>17</v>
      </c>
    </row>
    <row r="61" spans="1:5" ht="38.25">
      <c r="A61" s="28" t="s">
        <v>44</v>
      </c>
      <c r="E61" s="29" t="s">
        <v>1474</v>
      </c>
    </row>
    <row r="62" spans="1:5" ht="12.75">
      <c r="A62" s="30" t="s">
        <v>45</v>
      </c>
      <c r="E62" s="31" t="s">
        <v>1475</v>
      </c>
    </row>
    <row r="63" spans="1:5" ht="357">
      <c r="A63" t="s">
        <v>47</v>
      </c>
      <c r="E63" s="29" t="s">
        <v>666</v>
      </c>
    </row>
    <row r="64" spans="1:16" ht="12.75">
      <c r="A64" s="18" t="s">
        <v>39</v>
      </c>
      <c s="23" t="s">
        <v>156</v>
      </c>
      <c s="23" t="s">
        <v>1388</v>
      </c>
      <c s="18" t="s">
        <v>41</v>
      </c>
      <c s="24" t="s">
        <v>1389</v>
      </c>
      <c s="25" t="s">
        <v>98</v>
      </c>
      <c s="26">
        <v>0.479</v>
      </c>
      <c s="27">
        <v>0</v>
      </c>
      <c s="27">
        <f>ROUND(ROUND(H64,2)*ROUND(G64,3),2)</f>
      </c>
      <c r="O64">
        <f>(I64*21)/100</f>
      </c>
      <c t="s">
        <v>17</v>
      </c>
    </row>
    <row r="65" spans="1:5" ht="51">
      <c r="A65" s="28" t="s">
        <v>44</v>
      </c>
      <c r="E65" s="29" t="s">
        <v>1476</v>
      </c>
    </row>
    <row r="66" spans="1:5" ht="12.75">
      <c r="A66" s="30" t="s">
        <v>45</v>
      </c>
      <c r="E66" s="31" t="s">
        <v>1477</v>
      </c>
    </row>
    <row r="67" spans="1:5" ht="242.25">
      <c r="A67" t="s">
        <v>47</v>
      </c>
      <c r="E67" s="29" t="s">
        <v>1392</v>
      </c>
    </row>
    <row r="68" spans="1:18" ht="12.75" customHeight="1">
      <c r="A68" s="5" t="s">
        <v>37</v>
      </c>
      <c s="5"/>
      <c s="35" t="s">
        <v>27</v>
      </c>
      <c s="5"/>
      <c s="21" t="s">
        <v>661</v>
      </c>
      <c s="5"/>
      <c s="5"/>
      <c s="5"/>
      <c s="36">
        <f>0+Q68</f>
      </c>
      <c r="O68">
        <f>0+R68</f>
      </c>
      <c r="Q68">
        <f>0+I69+I73+I77</f>
      </c>
      <c>
        <f>0+O69+O73+O77</f>
      </c>
    </row>
    <row r="69" spans="1:16" ht="12.75">
      <c r="A69" s="18" t="s">
        <v>39</v>
      </c>
      <c s="23" t="s">
        <v>161</v>
      </c>
      <c s="23" t="s">
        <v>674</v>
      </c>
      <c s="18" t="s">
        <v>23</v>
      </c>
      <c s="24" t="s">
        <v>675</v>
      </c>
      <c s="25" t="s">
        <v>358</v>
      </c>
      <c s="26">
        <v>1.359</v>
      </c>
      <c s="27">
        <v>0</v>
      </c>
      <c s="27">
        <f>ROUND(ROUND(H69,2)*ROUND(G69,3),2)</f>
      </c>
      <c r="O69">
        <f>(I69*21)/100</f>
      </c>
      <c t="s">
        <v>17</v>
      </c>
    </row>
    <row r="70" spans="1:5" ht="51">
      <c r="A70" s="28" t="s">
        <v>44</v>
      </c>
      <c r="E70" s="29" t="s">
        <v>1478</v>
      </c>
    </row>
    <row r="71" spans="1:5" ht="12.75">
      <c r="A71" s="30" t="s">
        <v>45</v>
      </c>
      <c r="E71" s="31" t="s">
        <v>1479</v>
      </c>
    </row>
    <row r="72" spans="1:5" ht="369.75">
      <c r="A72" t="s">
        <v>47</v>
      </c>
      <c r="E72" s="29" t="s">
        <v>1480</v>
      </c>
    </row>
    <row r="73" spans="1:16" ht="12.75">
      <c r="A73" s="18" t="s">
        <v>39</v>
      </c>
      <c s="23" t="s">
        <v>167</v>
      </c>
      <c s="23" t="s">
        <v>674</v>
      </c>
      <c s="18" t="s">
        <v>17</v>
      </c>
      <c s="24" t="s">
        <v>675</v>
      </c>
      <c s="25" t="s">
        <v>358</v>
      </c>
      <c s="26">
        <v>1.98</v>
      </c>
      <c s="27">
        <v>0</v>
      </c>
      <c s="27">
        <f>ROUND(ROUND(H73,2)*ROUND(G73,3),2)</f>
      </c>
      <c r="O73">
        <f>(I73*21)/100</f>
      </c>
      <c t="s">
        <v>17</v>
      </c>
    </row>
    <row r="74" spans="1:5" ht="38.25">
      <c r="A74" s="28" t="s">
        <v>44</v>
      </c>
      <c r="E74" s="29" t="s">
        <v>1481</v>
      </c>
    </row>
    <row r="75" spans="1:5" ht="12.75">
      <c r="A75" s="30" t="s">
        <v>45</v>
      </c>
      <c r="E75" s="31" t="s">
        <v>1482</v>
      </c>
    </row>
    <row r="76" spans="1:5" ht="357">
      <c r="A76" t="s">
        <v>47</v>
      </c>
      <c r="E76" s="29" t="s">
        <v>678</v>
      </c>
    </row>
    <row r="77" spans="1:16" ht="12.75">
      <c r="A77" s="18" t="s">
        <v>39</v>
      </c>
      <c s="23" t="s">
        <v>174</v>
      </c>
      <c s="23" t="s">
        <v>683</v>
      </c>
      <c s="18" t="s">
        <v>41</v>
      </c>
      <c s="24" t="s">
        <v>684</v>
      </c>
      <c s="25" t="s">
        <v>358</v>
      </c>
      <c s="26">
        <v>1.625</v>
      </c>
      <c s="27">
        <v>0</v>
      </c>
      <c s="27">
        <f>ROUND(ROUND(H77,2)*ROUND(G77,3),2)</f>
      </c>
      <c r="O77">
        <f>(I77*21)/100</f>
      </c>
      <c t="s">
        <v>17</v>
      </c>
    </row>
    <row r="78" spans="1:5" ht="51">
      <c r="A78" s="28" t="s">
        <v>44</v>
      </c>
      <c r="E78" s="29" t="s">
        <v>1483</v>
      </c>
    </row>
    <row r="79" spans="1:5" ht="12.75">
      <c r="A79" s="30" t="s">
        <v>45</v>
      </c>
      <c r="E79" s="31" t="s">
        <v>1484</v>
      </c>
    </row>
    <row r="80" spans="1:5" ht="89.25">
      <c r="A80" t="s">
        <v>47</v>
      </c>
      <c r="E80" s="29" t="s">
        <v>1415</v>
      </c>
    </row>
    <row r="81" spans="1:18" ht="12.75" customHeight="1">
      <c r="A81" s="5" t="s">
        <v>37</v>
      </c>
      <c s="5"/>
      <c s="35" t="s">
        <v>29</v>
      </c>
      <c s="5"/>
      <c s="21" t="s">
        <v>95</v>
      </c>
      <c s="5"/>
      <c s="5"/>
      <c s="5"/>
      <c s="36">
        <f>0+Q81</f>
      </c>
      <c r="O81">
        <f>0+R81</f>
      </c>
      <c r="Q81">
        <f>0+I82+I86+I90+I94+I98+I102</f>
      </c>
      <c>
        <f>0+O82+O86+O90+O94+O98+O102</f>
      </c>
    </row>
    <row r="82" spans="1:16" ht="12.75">
      <c r="A82" s="18" t="s">
        <v>39</v>
      </c>
      <c s="23" t="s">
        <v>179</v>
      </c>
      <c s="23" t="s">
        <v>693</v>
      </c>
      <c s="18" t="s">
        <v>23</v>
      </c>
      <c s="24" t="s">
        <v>937</v>
      </c>
      <c s="25" t="s">
        <v>170</v>
      </c>
      <c s="26">
        <v>20.426</v>
      </c>
      <c s="27">
        <v>0</v>
      </c>
      <c s="27">
        <f>ROUND(ROUND(H82,2)*ROUND(G82,3),2)</f>
      </c>
      <c r="O82">
        <f>(I82*21)/100</f>
      </c>
      <c t="s">
        <v>17</v>
      </c>
    </row>
    <row r="83" spans="1:5" ht="38.25">
      <c r="A83" s="28" t="s">
        <v>44</v>
      </c>
      <c r="E83" s="29" t="s">
        <v>1485</v>
      </c>
    </row>
    <row r="84" spans="1:5" ht="12.75">
      <c r="A84" s="30" t="s">
        <v>45</v>
      </c>
      <c r="E84" s="31" t="s">
        <v>1486</v>
      </c>
    </row>
    <row r="85" spans="1:5" ht="51">
      <c r="A85" t="s">
        <v>47</v>
      </c>
      <c r="E85" s="29" t="s">
        <v>697</v>
      </c>
    </row>
    <row r="86" spans="1:16" ht="12.75">
      <c r="A86" s="18" t="s">
        <v>39</v>
      </c>
      <c s="23" t="s">
        <v>185</v>
      </c>
      <c s="23" t="s">
        <v>693</v>
      </c>
      <c s="18" t="s">
        <v>17</v>
      </c>
      <c s="24" t="s">
        <v>937</v>
      </c>
      <c s="25" t="s">
        <v>170</v>
      </c>
      <c s="26">
        <v>17.283</v>
      </c>
      <c s="27">
        <v>0</v>
      </c>
      <c s="27">
        <f>ROUND(ROUND(H86,2)*ROUND(G86,3),2)</f>
      </c>
      <c r="O86">
        <f>(I86*21)/100</f>
      </c>
      <c t="s">
        <v>17</v>
      </c>
    </row>
    <row r="87" spans="1:5" ht="38.25">
      <c r="A87" s="28" t="s">
        <v>44</v>
      </c>
      <c r="E87" s="29" t="s">
        <v>1487</v>
      </c>
    </row>
    <row r="88" spans="1:5" ht="12.75">
      <c r="A88" s="30" t="s">
        <v>45</v>
      </c>
      <c r="E88" s="31" t="s">
        <v>1488</v>
      </c>
    </row>
    <row r="89" spans="1:5" ht="51">
      <c r="A89" t="s">
        <v>47</v>
      </c>
      <c r="E89" s="29" t="s">
        <v>697</v>
      </c>
    </row>
    <row r="90" spans="1:16" ht="12.75">
      <c r="A90" s="18" t="s">
        <v>39</v>
      </c>
      <c s="23" t="s">
        <v>191</v>
      </c>
      <c s="23" t="s">
        <v>719</v>
      </c>
      <c s="18" t="s">
        <v>41</v>
      </c>
      <c s="24" t="s">
        <v>1068</v>
      </c>
      <c s="25" t="s">
        <v>170</v>
      </c>
      <c s="26">
        <v>16.498</v>
      </c>
      <c s="27">
        <v>0</v>
      </c>
      <c s="27">
        <f>ROUND(ROUND(H90,2)*ROUND(G90,3),2)</f>
      </c>
      <c r="O90">
        <f>(I90*21)/100</f>
      </c>
      <c t="s">
        <v>17</v>
      </c>
    </row>
    <row r="91" spans="1:5" ht="38.25">
      <c r="A91" s="28" t="s">
        <v>44</v>
      </c>
      <c r="E91" s="29" t="s">
        <v>1489</v>
      </c>
    </row>
    <row r="92" spans="1:5" ht="12.75">
      <c r="A92" s="30" t="s">
        <v>45</v>
      </c>
      <c r="E92" s="31" t="s">
        <v>1490</v>
      </c>
    </row>
    <row r="93" spans="1:5" ht="51">
      <c r="A93" t="s">
        <v>47</v>
      </c>
      <c r="E93" s="29" t="s">
        <v>723</v>
      </c>
    </row>
    <row r="94" spans="1:16" ht="12.75">
      <c r="A94" s="18" t="s">
        <v>39</v>
      </c>
      <c s="23" t="s">
        <v>197</v>
      </c>
      <c s="23" t="s">
        <v>728</v>
      </c>
      <c s="18" t="s">
        <v>41</v>
      </c>
      <c s="24" t="s">
        <v>729</v>
      </c>
      <c s="25" t="s">
        <v>170</v>
      </c>
      <c s="26">
        <v>15.869</v>
      </c>
      <c s="27">
        <v>0</v>
      </c>
      <c s="27">
        <f>ROUND(ROUND(H94,2)*ROUND(G94,3),2)</f>
      </c>
      <c r="O94">
        <f>(I94*21)/100</f>
      </c>
      <c t="s">
        <v>17</v>
      </c>
    </row>
    <row r="95" spans="1:5" ht="38.25">
      <c r="A95" s="28" t="s">
        <v>44</v>
      </c>
      <c r="E95" s="29" t="s">
        <v>1491</v>
      </c>
    </row>
    <row r="96" spans="1:5" ht="12.75">
      <c r="A96" s="30" t="s">
        <v>45</v>
      </c>
      <c r="E96" s="31" t="s">
        <v>1492</v>
      </c>
    </row>
    <row r="97" spans="1:5" ht="51">
      <c r="A97" t="s">
        <v>47</v>
      </c>
      <c r="E97" s="29" t="s">
        <v>723</v>
      </c>
    </row>
    <row r="98" spans="1:16" ht="12.75">
      <c r="A98" s="18" t="s">
        <v>39</v>
      </c>
      <c s="23" t="s">
        <v>200</v>
      </c>
      <c s="23" t="s">
        <v>742</v>
      </c>
      <c s="18" t="s">
        <v>41</v>
      </c>
      <c s="24" t="s">
        <v>1081</v>
      </c>
      <c s="25" t="s">
        <v>170</v>
      </c>
      <c s="26">
        <v>15.869</v>
      </c>
      <c s="27">
        <v>0</v>
      </c>
      <c s="27">
        <f>ROUND(ROUND(H98,2)*ROUND(G98,3),2)</f>
      </c>
      <c r="O98">
        <f>(I98*21)/100</f>
      </c>
      <c t="s">
        <v>17</v>
      </c>
    </row>
    <row r="99" spans="1:5" ht="38.25">
      <c r="A99" s="28" t="s">
        <v>44</v>
      </c>
      <c r="E99" s="29" t="s">
        <v>1493</v>
      </c>
    </row>
    <row r="100" spans="1:5" ht="12.75">
      <c r="A100" s="30" t="s">
        <v>45</v>
      </c>
      <c r="E100" s="31" t="s">
        <v>1492</v>
      </c>
    </row>
    <row r="101" spans="1:5" ht="140.25">
      <c r="A101" t="s">
        <v>47</v>
      </c>
      <c r="E101" s="29" t="s">
        <v>745</v>
      </c>
    </row>
    <row r="102" spans="1:16" ht="12.75">
      <c r="A102" s="18" t="s">
        <v>39</v>
      </c>
      <c s="23" t="s">
        <v>204</v>
      </c>
      <c s="23" t="s">
        <v>749</v>
      </c>
      <c s="18" t="s">
        <v>41</v>
      </c>
      <c s="24" t="s">
        <v>750</v>
      </c>
      <c s="25" t="s">
        <v>170</v>
      </c>
      <c s="26">
        <v>16.498</v>
      </c>
      <c s="27">
        <v>0</v>
      </c>
      <c s="27">
        <f>ROUND(ROUND(H102,2)*ROUND(G102,3),2)</f>
      </c>
      <c r="O102">
        <f>(I102*21)/100</f>
      </c>
      <c t="s">
        <v>17</v>
      </c>
    </row>
    <row r="103" spans="1:5" ht="38.25">
      <c r="A103" s="28" t="s">
        <v>44</v>
      </c>
      <c r="E103" s="29" t="s">
        <v>1494</v>
      </c>
    </row>
    <row r="104" spans="1:5" ht="12.75">
      <c r="A104" s="30" t="s">
        <v>45</v>
      </c>
      <c r="E104" s="31" t="s">
        <v>1490</v>
      </c>
    </row>
    <row r="105" spans="1:5" ht="140.25">
      <c r="A105" t="s">
        <v>47</v>
      </c>
      <c r="E105" s="29" t="s">
        <v>745</v>
      </c>
    </row>
    <row r="106" spans="1:18" ht="12.75" customHeight="1">
      <c r="A106" s="5" t="s">
        <v>37</v>
      </c>
      <c s="5"/>
      <c s="35" t="s">
        <v>77</v>
      </c>
      <c s="5"/>
      <c s="21" t="s">
        <v>412</v>
      </c>
      <c s="5"/>
      <c s="5"/>
      <c s="5"/>
      <c s="36">
        <f>0+Q106</f>
      </c>
      <c r="O106">
        <f>0+R106</f>
      </c>
      <c r="Q106">
        <f>0+I107</f>
      </c>
      <c>
        <f>0+O107</f>
      </c>
    </row>
    <row r="107" spans="1:16" ht="25.5">
      <c r="A107" s="18" t="s">
        <v>39</v>
      </c>
      <c s="23" t="s">
        <v>208</v>
      </c>
      <c s="23" t="s">
        <v>767</v>
      </c>
      <c s="18" t="s">
        <v>41</v>
      </c>
      <c s="24" t="s">
        <v>768</v>
      </c>
      <c s="25" t="s">
        <v>170</v>
      </c>
      <c s="26">
        <v>34.65</v>
      </c>
      <c s="27">
        <v>0</v>
      </c>
      <c s="27">
        <f>ROUND(ROUND(H107,2)*ROUND(G107,3),2)</f>
      </c>
      <c r="O107">
        <f>(I107*21)/100</f>
      </c>
      <c t="s">
        <v>17</v>
      </c>
    </row>
    <row r="108" spans="1:5" ht="38.25">
      <c r="A108" s="28" t="s">
        <v>44</v>
      </c>
      <c r="E108" s="29" t="s">
        <v>1495</v>
      </c>
    </row>
    <row r="109" spans="1:5" ht="12.75">
      <c r="A109" s="30" t="s">
        <v>45</v>
      </c>
      <c r="E109" s="31" t="s">
        <v>1496</v>
      </c>
    </row>
    <row r="110" spans="1:5" ht="191.25">
      <c r="A110" t="s">
        <v>47</v>
      </c>
      <c r="E110" s="29" t="s">
        <v>417</v>
      </c>
    </row>
    <row r="111" spans="1:18" ht="12.75" customHeight="1">
      <c r="A111" s="5" t="s">
        <v>37</v>
      </c>
      <c s="5"/>
      <c s="35" t="s">
        <v>80</v>
      </c>
      <c s="5"/>
      <c s="21" t="s">
        <v>771</v>
      </c>
      <c s="5"/>
      <c s="5"/>
      <c s="5"/>
      <c s="36">
        <f>0+Q111</f>
      </c>
      <c r="O111">
        <f>0+R111</f>
      </c>
      <c r="Q111">
        <f>0+I112</f>
      </c>
      <c>
        <f>0+O112</f>
      </c>
    </row>
    <row r="112" spans="1:16" ht="12.75">
      <c r="A112" s="18" t="s">
        <v>39</v>
      </c>
      <c s="23" t="s">
        <v>213</v>
      </c>
      <c s="23" t="s">
        <v>1497</v>
      </c>
      <c s="18" t="s">
        <v>41</v>
      </c>
      <c s="24" t="s">
        <v>1498</v>
      </c>
      <c s="25" t="s">
        <v>111</v>
      </c>
      <c s="26">
        <v>8</v>
      </c>
      <c s="27">
        <v>0</v>
      </c>
      <c s="27">
        <f>ROUND(ROUND(H112,2)*ROUND(G112,3),2)</f>
      </c>
      <c r="O112">
        <f>(I112*21)/100</f>
      </c>
      <c t="s">
        <v>17</v>
      </c>
    </row>
    <row r="113" spans="1:5" ht="51">
      <c r="A113" s="28" t="s">
        <v>44</v>
      </c>
      <c r="E113" s="29" t="s">
        <v>1499</v>
      </c>
    </row>
    <row r="114" spans="1:5" ht="12.75">
      <c r="A114" s="30" t="s">
        <v>45</v>
      </c>
      <c r="E114" s="31" t="s">
        <v>500</v>
      </c>
    </row>
    <row r="115" spans="1:5" ht="12.75">
      <c r="A115" t="s">
        <v>47</v>
      </c>
      <c r="E115" s="29" t="s">
        <v>802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0+O9+O14+O47+O56+O69+O94+O99</f>
      </c>
      <c t="s">
        <v>16</v>
      </c>
    </row>
    <row r="3" spans="1:16" ht="15" customHeight="1">
      <c r="A3" t="s">
        <v>1</v>
      </c>
      <c s="8" t="s">
        <v>4</v>
      </c>
      <c s="9" t="s">
        <v>5</v>
      </c>
      <c s="1"/>
      <c s="10" t="s">
        <v>6</v>
      </c>
      <c s="1"/>
      <c s="4"/>
      <c s="3" t="s">
        <v>1500</v>
      </c>
      <c s="32">
        <f>0+I9+I14+I47+I56+I69+I94+I99</f>
      </c>
      <c r="O3" t="s">
        <v>13</v>
      </c>
      <c t="s">
        <v>17</v>
      </c>
    </row>
    <row r="4" spans="1:16" ht="15" customHeight="1">
      <c r="A4" t="s">
        <v>7</v>
      </c>
      <c s="8" t="s">
        <v>8</v>
      </c>
      <c s="9" t="s">
        <v>1303</v>
      </c>
      <c s="1"/>
      <c s="10" t="s">
        <v>1304</v>
      </c>
      <c s="1"/>
      <c s="1"/>
      <c s="7"/>
      <c s="7"/>
      <c r="O4" t="s">
        <v>14</v>
      </c>
      <c t="s">
        <v>17</v>
      </c>
    </row>
    <row r="5" spans="1:16" ht="12.75" customHeight="1">
      <c r="A5" t="s">
        <v>11</v>
      </c>
      <c s="12" t="s">
        <v>12</v>
      </c>
      <c s="13" t="s">
        <v>1500</v>
      </c>
      <c s="5"/>
      <c s="14" t="s">
        <v>1501</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f>
      </c>
      <c>
        <f>0+O10</f>
      </c>
    </row>
    <row r="10" spans="1:16" ht="12.75">
      <c r="A10" s="18" t="s">
        <v>39</v>
      </c>
      <c s="23" t="s">
        <v>23</v>
      </c>
      <c s="23" t="s">
        <v>346</v>
      </c>
      <c s="18" t="s">
        <v>41</v>
      </c>
      <c s="24" t="s">
        <v>347</v>
      </c>
      <c s="25" t="s">
        <v>98</v>
      </c>
      <c s="26">
        <v>15.3</v>
      </c>
      <c s="27">
        <v>0</v>
      </c>
      <c s="27">
        <f>ROUND(ROUND(H10,2)*ROUND(G10,3),2)</f>
      </c>
      <c r="O10">
        <f>(I10*21)/100</f>
      </c>
      <c t="s">
        <v>17</v>
      </c>
    </row>
    <row r="11" spans="1:5" ht="12.75">
      <c r="A11" s="28" t="s">
        <v>44</v>
      </c>
      <c r="E11" s="29" t="s">
        <v>348</v>
      </c>
    </row>
    <row r="12" spans="1:5" ht="25.5">
      <c r="A12" s="30" t="s">
        <v>45</v>
      </c>
      <c r="E12" s="31" t="s">
        <v>1502</v>
      </c>
    </row>
    <row r="13" spans="1:5" ht="25.5">
      <c r="A13" t="s">
        <v>47</v>
      </c>
      <c r="E13" s="29" t="s">
        <v>350</v>
      </c>
    </row>
    <row r="14" spans="1:18" ht="12.75" customHeight="1">
      <c r="A14" s="5" t="s">
        <v>37</v>
      </c>
      <c s="5"/>
      <c s="35" t="s">
        <v>23</v>
      </c>
      <c s="5"/>
      <c s="21" t="s">
        <v>355</v>
      </c>
      <c s="5"/>
      <c s="5"/>
      <c s="5"/>
      <c s="36">
        <f>0+Q14</f>
      </c>
      <c r="O14">
        <f>0+R14</f>
      </c>
      <c r="Q14">
        <f>0+I15+I19+I23+I27+I31+I35+I39+I43</f>
      </c>
      <c>
        <f>0+O15+O19+O23+O27+O31+O35+O39+O43</f>
      </c>
    </row>
    <row r="15" spans="1:16" ht="12.75">
      <c r="A15" s="18" t="s">
        <v>39</v>
      </c>
      <c s="23" t="s">
        <v>17</v>
      </c>
      <c s="23" t="s">
        <v>550</v>
      </c>
      <c s="18" t="s">
        <v>41</v>
      </c>
      <c s="24" t="s">
        <v>551</v>
      </c>
      <c s="25" t="s">
        <v>358</v>
      </c>
      <c s="26">
        <v>3.652</v>
      </c>
      <c s="27">
        <v>0</v>
      </c>
      <c s="27">
        <f>ROUND(ROUND(H15,2)*ROUND(G15,3),2)</f>
      </c>
      <c r="O15">
        <f>(I15*21)/100</f>
      </c>
      <c t="s">
        <v>17</v>
      </c>
    </row>
    <row r="16" spans="1:5" ht="51">
      <c r="A16" s="28" t="s">
        <v>44</v>
      </c>
      <c r="E16" s="29" t="s">
        <v>1460</v>
      </c>
    </row>
    <row r="17" spans="1:5" ht="12.75">
      <c r="A17" s="30" t="s">
        <v>45</v>
      </c>
      <c r="E17" s="31" t="s">
        <v>1503</v>
      </c>
    </row>
    <row r="18" spans="1:5" ht="38.25">
      <c r="A18" t="s">
        <v>47</v>
      </c>
      <c r="E18" s="29" t="s">
        <v>554</v>
      </c>
    </row>
    <row r="19" spans="1:16" ht="12.75">
      <c r="A19" s="18" t="s">
        <v>39</v>
      </c>
      <c s="23" t="s">
        <v>16</v>
      </c>
      <c s="23" t="s">
        <v>557</v>
      </c>
      <c s="18" t="s">
        <v>41</v>
      </c>
      <c s="24" t="s">
        <v>558</v>
      </c>
      <c s="25" t="s">
        <v>358</v>
      </c>
      <c s="26">
        <v>7.65</v>
      </c>
      <c s="27">
        <v>0</v>
      </c>
      <c s="27">
        <f>ROUND(ROUND(H19,2)*ROUND(G19,3),2)</f>
      </c>
      <c r="O19">
        <f>(I19*21)/100</f>
      </c>
      <c t="s">
        <v>17</v>
      </c>
    </row>
    <row r="20" spans="1:5" ht="38.25">
      <c r="A20" s="28" t="s">
        <v>44</v>
      </c>
      <c r="E20" s="29" t="s">
        <v>1462</v>
      </c>
    </row>
    <row r="21" spans="1:5" ht="12.75">
      <c r="A21" s="30" t="s">
        <v>45</v>
      </c>
      <c r="E21" s="31" t="s">
        <v>1504</v>
      </c>
    </row>
    <row r="22" spans="1:5" ht="369.75">
      <c r="A22" t="s">
        <v>47</v>
      </c>
      <c r="E22" s="29" t="s">
        <v>561</v>
      </c>
    </row>
    <row r="23" spans="1:16" ht="12.75">
      <c r="A23" s="18" t="s">
        <v>39</v>
      </c>
      <c s="23" t="s">
        <v>27</v>
      </c>
      <c s="23" t="s">
        <v>562</v>
      </c>
      <c s="18" t="s">
        <v>41</v>
      </c>
      <c s="24" t="s">
        <v>563</v>
      </c>
      <c s="25" t="s">
        <v>364</v>
      </c>
      <c s="26">
        <v>84.15</v>
      </c>
      <c s="27">
        <v>0</v>
      </c>
      <c s="27">
        <f>ROUND(ROUND(H23,2)*ROUND(G23,3),2)</f>
      </c>
      <c r="O23">
        <f>(I23*21)/100</f>
      </c>
      <c t="s">
        <v>17</v>
      </c>
    </row>
    <row r="24" spans="1:5" ht="12.75">
      <c r="A24" s="28" t="s">
        <v>44</v>
      </c>
      <c r="E24" s="29" t="s">
        <v>564</v>
      </c>
    </row>
    <row r="25" spans="1:5" ht="12.75">
      <c r="A25" s="30" t="s">
        <v>45</v>
      </c>
      <c r="E25" s="31" t="s">
        <v>1505</v>
      </c>
    </row>
    <row r="26" spans="1:5" ht="25.5">
      <c r="A26" t="s">
        <v>47</v>
      </c>
      <c r="E26" s="29" t="s">
        <v>566</v>
      </c>
    </row>
    <row r="27" spans="1:16" ht="12.75">
      <c r="A27" s="18" t="s">
        <v>39</v>
      </c>
      <c s="23" t="s">
        <v>29</v>
      </c>
      <c s="23" t="s">
        <v>368</v>
      </c>
      <c s="18" t="s">
        <v>41</v>
      </c>
      <c s="24" t="s">
        <v>369</v>
      </c>
      <c s="25" t="s">
        <v>358</v>
      </c>
      <c s="26">
        <v>7.65</v>
      </c>
      <c s="27">
        <v>0</v>
      </c>
      <c s="27">
        <f>ROUND(ROUND(H27,2)*ROUND(G27,3),2)</f>
      </c>
      <c r="O27">
        <f>(I27*21)/100</f>
      </c>
      <c t="s">
        <v>17</v>
      </c>
    </row>
    <row r="28" spans="1:5" ht="12.75">
      <c r="A28" s="28" t="s">
        <v>44</v>
      </c>
      <c r="E28" s="29" t="s">
        <v>370</v>
      </c>
    </row>
    <row r="29" spans="1:5" ht="25.5">
      <c r="A29" s="30" t="s">
        <v>45</v>
      </c>
      <c r="E29" s="31" t="s">
        <v>1506</v>
      </c>
    </row>
    <row r="30" spans="1:5" ht="191.25">
      <c r="A30" t="s">
        <v>47</v>
      </c>
      <c r="E30" s="29" t="s">
        <v>372</v>
      </c>
    </row>
    <row r="31" spans="1:16" ht="12.75">
      <c r="A31" s="18" t="s">
        <v>39</v>
      </c>
      <c s="23" t="s">
        <v>31</v>
      </c>
      <c s="23" t="s">
        <v>607</v>
      </c>
      <c s="18" t="s">
        <v>41</v>
      </c>
      <c s="24" t="s">
        <v>608</v>
      </c>
      <c s="25" t="s">
        <v>358</v>
      </c>
      <c s="26">
        <v>4.505</v>
      </c>
      <c s="27">
        <v>0</v>
      </c>
      <c s="27">
        <f>ROUND(ROUND(H31,2)*ROUND(G31,3),2)</f>
      </c>
      <c r="O31">
        <f>(I31*21)/100</f>
      </c>
      <c t="s">
        <v>17</v>
      </c>
    </row>
    <row r="32" spans="1:5" ht="38.25">
      <c r="A32" s="28" t="s">
        <v>44</v>
      </c>
      <c r="E32" s="29" t="s">
        <v>1507</v>
      </c>
    </row>
    <row r="33" spans="1:5" ht="12.75">
      <c r="A33" s="30" t="s">
        <v>45</v>
      </c>
      <c r="E33" s="31" t="s">
        <v>1508</v>
      </c>
    </row>
    <row r="34" spans="1:5" ht="229.5">
      <c r="A34" t="s">
        <v>47</v>
      </c>
      <c r="E34" s="29" t="s">
        <v>611</v>
      </c>
    </row>
    <row r="35" spans="1:16" ht="12.75">
      <c r="A35" s="18" t="s">
        <v>39</v>
      </c>
      <c s="23" t="s">
        <v>77</v>
      </c>
      <c s="23" t="s">
        <v>378</v>
      </c>
      <c s="18" t="s">
        <v>23</v>
      </c>
      <c s="24" t="s">
        <v>379</v>
      </c>
      <c s="25" t="s">
        <v>170</v>
      </c>
      <c s="26">
        <v>16.15</v>
      </c>
      <c s="27">
        <v>0</v>
      </c>
      <c s="27">
        <f>ROUND(ROUND(H35,2)*ROUND(G35,3),2)</f>
      </c>
      <c r="O35">
        <f>(I35*21)/100</f>
      </c>
      <c t="s">
        <v>17</v>
      </c>
    </row>
    <row r="36" spans="1:5" ht="38.25">
      <c r="A36" s="28" t="s">
        <v>44</v>
      </c>
      <c r="E36" s="29" t="s">
        <v>1467</v>
      </c>
    </row>
    <row r="37" spans="1:5" ht="12.75">
      <c r="A37" s="30" t="s">
        <v>45</v>
      </c>
      <c r="E37" s="31" t="s">
        <v>1509</v>
      </c>
    </row>
    <row r="38" spans="1:5" ht="25.5">
      <c r="A38" t="s">
        <v>47</v>
      </c>
      <c r="E38" s="29" t="s">
        <v>382</v>
      </c>
    </row>
    <row r="39" spans="1:16" ht="12.75">
      <c r="A39" s="18" t="s">
        <v>39</v>
      </c>
      <c s="23" t="s">
        <v>80</v>
      </c>
      <c s="23" t="s">
        <v>378</v>
      </c>
      <c s="18" t="s">
        <v>17</v>
      </c>
      <c s="24" t="s">
        <v>379</v>
      </c>
      <c s="25" t="s">
        <v>170</v>
      </c>
      <c s="26">
        <v>16.475</v>
      </c>
      <c s="27">
        <v>0</v>
      </c>
      <c s="27">
        <f>ROUND(ROUND(H39,2)*ROUND(G39,3),2)</f>
      </c>
      <c r="O39">
        <f>(I39*21)/100</f>
      </c>
      <c t="s">
        <v>17</v>
      </c>
    </row>
    <row r="40" spans="1:5" ht="38.25">
      <c r="A40" s="28" t="s">
        <v>44</v>
      </c>
      <c r="E40" s="29" t="s">
        <v>1510</v>
      </c>
    </row>
    <row r="41" spans="1:5" ht="12.75">
      <c r="A41" s="30" t="s">
        <v>45</v>
      </c>
      <c r="E41" s="31" t="s">
        <v>1511</v>
      </c>
    </row>
    <row r="42" spans="1:5" ht="25.5">
      <c r="A42" t="s">
        <v>47</v>
      </c>
      <c r="E42" s="29" t="s">
        <v>382</v>
      </c>
    </row>
    <row r="43" spans="1:16" ht="12.75">
      <c r="A43" s="18" t="s">
        <v>39</v>
      </c>
      <c s="23" t="s">
        <v>34</v>
      </c>
      <c s="23" t="s">
        <v>1323</v>
      </c>
      <c s="18" t="s">
        <v>41</v>
      </c>
      <c s="24" t="s">
        <v>1324</v>
      </c>
      <c s="25" t="s">
        <v>170</v>
      </c>
      <c s="26">
        <v>25</v>
      </c>
      <c s="27">
        <v>0</v>
      </c>
      <c s="27">
        <f>ROUND(ROUND(H43,2)*ROUND(G43,3),2)</f>
      </c>
      <c r="O43">
        <f>(I43*21)/100</f>
      </c>
      <c t="s">
        <v>17</v>
      </c>
    </row>
    <row r="44" spans="1:5" ht="25.5">
      <c r="A44" s="28" t="s">
        <v>44</v>
      </c>
      <c r="E44" s="29" t="s">
        <v>1471</v>
      </c>
    </row>
    <row r="45" spans="1:5" ht="12.75">
      <c r="A45" s="30" t="s">
        <v>45</v>
      </c>
      <c r="E45" s="31" t="s">
        <v>1326</v>
      </c>
    </row>
    <row r="46" spans="1:5" ht="25.5">
      <c r="A46" t="s">
        <v>47</v>
      </c>
      <c r="E46" s="29" t="s">
        <v>1327</v>
      </c>
    </row>
    <row r="47" spans="1:18" ht="12.75" customHeight="1">
      <c r="A47" s="5" t="s">
        <v>37</v>
      </c>
      <c s="5"/>
      <c s="35" t="s">
        <v>16</v>
      </c>
      <c s="5"/>
      <c s="21" t="s">
        <v>1387</v>
      </c>
      <c s="5"/>
      <c s="5"/>
      <c s="5"/>
      <c s="36">
        <f>0+Q47</f>
      </c>
      <c r="O47">
        <f>0+R47</f>
      </c>
      <c r="Q47">
        <f>0+I48+I52</f>
      </c>
      <c>
        <f>0+O48+O52</f>
      </c>
    </row>
    <row r="48" spans="1:16" ht="12.75">
      <c r="A48" s="18" t="s">
        <v>39</v>
      </c>
      <c s="23" t="s">
        <v>36</v>
      </c>
      <c s="23" t="s">
        <v>1472</v>
      </c>
      <c s="18" t="s">
        <v>41</v>
      </c>
      <c s="24" t="s">
        <v>1512</v>
      </c>
      <c s="25" t="s">
        <v>358</v>
      </c>
      <c s="26">
        <v>2.405</v>
      </c>
      <c s="27">
        <v>0</v>
      </c>
      <c s="27">
        <f>ROUND(ROUND(H48,2)*ROUND(G48,3),2)</f>
      </c>
      <c r="O48">
        <f>(I48*21)/100</f>
      </c>
      <c t="s">
        <v>17</v>
      </c>
    </row>
    <row r="49" spans="1:5" ht="38.25">
      <c r="A49" s="28" t="s">
        <v>44</v>
      </c>
      <c r="E49" s="29" t="s">
        <v>1513</v>
      </c>
    </row>
    <row r="50" spans="1:5" ht="12.75">
      <c r="A50" s="30" t="s">
        <v>45</v>
      </c>
      <c r="E50" s="31" t="s">
        <v>1514</v>
      </c>
    </row>
    <row r="51" spans="1:5" ht="357">
      <c r="A51" t="s">
        <v>47</v>
      </c>
      <c r="E51" s="29" t="s">
        <v>666</v>
      </c>
    </row>
    <row r="52" spans="1:16" ht="12.75">
      <c r="A52" s="18" t="s">
        <v>39</v>
      </c>
      <c s="23" t="s">
        <v>87</v>
      </c>
      <c s="23" t="s">
        <v>1388</v>
      </c>
      <c s="18" t="s">
        <v>41</v>
      </c>
      <c s="24" t="s">
        <v>1389</v>
      </c>
      <c s="25" t="s">
        <v>98</v>
      </c>
      <c s="26">
        <v>0.378</v>
      </c>
      <c s="27">
        <v>0</v>
      </c>
      <c s="27">
        <f>ROUND(ROUND(H52,2)*ROUND(G52,3),2)</f>
      </c>
      <c r="O52">
        <f>(I52*21)/100</f>
      </c>
      <c t="s">
        <v>17</v>
      </c>
    </row>
    <row r="53" spans="1:5" ht="51">
      <c r="A53" s="28" t="s">
        <v>44</v>
      </c>
      <c r="E53" s="29" t="s">
        <v>1476</v>
      </c>
    </row>
    <row r="54" spans="1:5" ht="12.75">
      <c r="A54" s="30" t="s">
        <v>45</v>
      </c>
      <c r="E54" s="31" t="s">
        <v>1515</v>
      </c>
    </row>
    <row r="55" spans="1:5" ht="242.25">
      <c r="A55" t="s">
        <v>47</v>
      </c>
      <c r="E55" s="29" t="s">
        <v>1392</v>
      </c>
    </row>
    <row r="56" spans="1:18" ht="12.75" customHeight="1">
      <c r="A56" s="5" t="s">
        <v>37</v>
      </c>
      <c s="5"/>
      <c s="35" t="s">
        <v>27</v>
      </c>
      <c s="5"/>
      <c s="21" t="s">
        <v>661</v>
      </c>
      <c s="5"/>
      <c s="5"/>
      <c s="5"/>
      <c s="36">
        <f>0+Q56</f>
      </c>
      <c r="O56">
        <f>0+R56</f>
      </c>
      <c r="Q56">
        <f>0+I57+I61+I65</f>
      </c>
      <c>
        <f>0+O57+O61+O65</f>
      </c>
    </row>
    <row r="57" spans="1:16" ht="12.75">
      <c r="A57" s="18" t="s">
        <v>39</v>
      </c>
      <c s="23" t="s">
        <v>146</v>
      </c>
      <c s="23" t="s">
        <v>674</v>
      </c>
      <c s="18" t="s">
        <v>23</v>
      </c>
      <c s="24" t="s">
        <v>675</v>
      </c>
      <c s="25" t="s">
        <v>358</v>
      </c>
      <c s="26">
        <v>1.314</v>
      </c>
      <c s="27">
        <v>0</v>
      </c>
      <c s="27">
        <f>ROUND(ROUND(H57,2)*ROUND(G57,3),2)</f>
      </c>
      <c r="O57">
        <f>(I57*21)/100</f>
      </c>
      <c t="s">
        <v>17</v>
      </c>
    </row>
    <row r="58" spans="1:5" ht="51">
      <c r="A58" s="28" t="s">
        <v>44</v>
      </c>
      <c r="E58" s="29" t="s">
        <v>1516</v>
      </c>
    </row>
    <row r="59" spans="1:5" ht="12.75">
      <c r="A59" s="30" t="s">
        <v>45</v>
      </c>
      <c r="E59" s="31" t="s">
        <v>1517</v>
      </c>
    </row>
    <row r="60" spans="1:5" ht="369.75">
      <c r="A60" t="s">
        <v>47</v>
      </c>
      <c r="E60" s="29" t="s">
        <v>1480</v>
      </c>
    </row>
    <row r="61" spans="1:16" ht="12.75">
      <c r="A61" s="18" t="s">
        <v>39</v>
      </c>
      <c s="23" t="s">
        <v>150</v>
      </c>
      <c s="23" t="s">
        <v>674</v>
      </c>
      <c s="18" t="s">
        <v>17</v>
      </c>
      <c s="24" t="s">
        <v>675</v>
      </c>
      <c s="25" t="s">
        <v>358</v>
      </c>
      <c s="26">
        <v>1.56</v>
      </c>
      <c s="27">
        <v>0</v>
      </c>
      <c s="27">
        <f>ROUND(ROUND(H61,2)*ROUND(G61,3),2)</f>
      </c>
      <c r="O61">
        <f>(I61*21)/100</f>
      </c>
      <c t="s">
        <v>17</v>
      </c>
    </row>
    <row r="62" spans="1:5" ht="38.25">
      <c r="A62" s="28" t="s">
        <v>44</v>
      </c>
      <c r="E62" s="29" t="s">
        <v>1481</v>
      </c>
    </row>
    <row r="63" spans="1:5" ht="12.75">
      <c r="A63" s="30" t="s">
        <v>45</v>
      </c>
      <c r="E63" s="31" t="s">
        <v>1518</v>
      </c>
    </row>
    <row r="64" spans="1:5" ht="357">
      <c r="A64" t="s">
        <v>47</v>
      </c>
      <c r="E64" s="29" t="s">
        <v>678</v>
      </c>
    </row>
    <row r="65" spans="1:16" ht="12.75">
      <c r="A65" s="18" t="s">
        <v>39</v>
      </c>
      <c s="23" t="s">
        <v>156</v>
      </c>
      <c s="23" t="s">
        <v>683</v>
      </c>
      <c s="18" t="s">
        <v>41</v>
      </c>
      <c s="24" t="s">
        <v>684</v>
      </c>
      <c s="25" t="s">
        <v>358</v>
      </c>
      <c s="26">
        <v>1.55</v>
      </c>
      <c s="27">
        <v>0</v>
      </c>
      <c s="27">
        <f>ROUND(ROUND(H65,2)*ROUND(G65,3),2)</f>
      </c>
      <c r="O65">
        <f>(I65*21)/100</f>
      </c>
      <c t="s">
        <v>17</v>
      </c>
    </row>
    <row r="66" spans="1:5" ht="51">
      <c r="A66" s="28" t="s">
        <v>44</v>
      </c>
      <c r="E66" s="29" t="s">
        <v>1519</v>
      </c>
    </row>
    <row r="67" spans="1:5" ht="12.75">
      <c r="A67" s="30" t="s">
        <v>45</v>
      </c>
      <c r="E67" s="31" t="s">
        <v>1520</v>
      </c>
    </row>
    <row r="68" spans="1:5" ht="89.25">
      <c r="A68" t="s">
        <v>47</v>
      </c>
      <c r="E68" s="29" t="s">
        <v>1415</v>
      </c>
    </row>
    <row r="69" spans="1:18" ht="12.75" customHeight="1">
      <c r="A69" s="5" t="s">
        <v>37</v>
      </c>
      <c s="5"/>
      <c s="35" t="s">
        <v>29</v>
      </c>
      <c s="5"/>
      <c s="21" t="s">
        <v>95</v>
      </c>
      <c s="5"/>
      <c s="5"/>
      <c s="5"/>
      <c s="36">
        <f>0+Q69</f>
      </c>
      <c r="O69">
        <f>0+R69</f>
      </c>
      <c r="Q69">
        <f>0+I70+I74+I78+I82+I86+I90</f>
      </c>
      <c>
        <f>0+O70+O74+O78+O82+O86+O90</f>
      </c>
    </row>
    <row r="70" spans="1:16" ht="12.75">
      <c r="A70" s="18" t="s">
        <v>39</v>
      </c>
      <c s="23" t="s">
        <v>161</v>
      </c>
      <c s="23" t="s">
        <v>693</v>
      </c>
      <c s="18" t="s">
        <v>23</v>
      </c>
      <c s="24" t="s">
        <v>937</v>
      </c>
      <c s="25" t="s">
        <v>170</v>
      </c>
      <c s="26">
        <v>15.298</v>
      </c>
      <c s="27">
        <v>0</v>
      </c>
      <c s="27">
        <f>ROUND(ROUND(H70,2)*ROUND(G70,3),2)</f>
      </c>
      <c r="O70">
        <f>(I70*21)/100</f>
      </c>
      <c t="s">
        <v>17</v>
      </c>
    </row>
    <row r="71" spans="1:5" ht="38.25">
      <c r="A71" s="28" t="s">
        <v>44</v>
      </c>
      <c r="E71" s="29" t="s">
        <v>1485</v>
      </c>
    </row>
    <row r="72" spans="1:5" ht="12.75">
      <c r="A72" s="30" t="s">
        <v>45</v>
      </c>
      <c r="E72" s="31" t="s">
        <v>1521</v>
      </c>
    </row>
    <row r="73" spans="1:5" ht="51">
      <c r="A73" t="s">
        <v>47</v>
      </c>
      <c r="E73" s="29" t="s">
        <v>697</v>
      </c>
    </row>
    <row r="74" spans="1:16" ht="12.75">
      <c r="A74" s="18" t="s">
        <v>39</v>
      </c>
      <c s="23" t="s">
        <v>167</v>
      </c>
      <c s="23" t="s">
        <v>693</v>
      </c>
      <c s="18" t="s">
        <v>17</v>
      </c>
      <c s="24" t="s">
        <v>937</v>
      </c>
      <c s="25" t="s">
        <v>170</v>
      </c>
      <c s="26">
        <v>12.945</v>
      </c>
      <c s="27">
        <v>0</v>
      </c>
      <c s="27">
        <f>ROUND(ROUND(H74,2)*ROUND(G74,3),2)</f>
      </c>
      <c r="O74">
        <f>(I74*21)/100</f>
      </c>
      <c t="s">
        <v>17</v>
      </c>
    </row>
    <row r="75" spans="1:5" ht="38.25">
      <c r="A75" s="28" t="s">
        <v>44</v>
      </c>
      <c r="E75" s="29" t="s">
        <v>1487</v>
      </c>
    </row>
    <row r="76" spans="1:5" ht="12.75">
      <c r="A76" s="30" t="s">
        <v>45</v>
      </c>
      <c r="E76" s="31" t="s">
        <v>1522</v>
      </c>
    </row>
    <row r="77" spans="1:5" ht="51">
      <c r="A77" t="s">
        <v>47</v>
      </c>
      <c r="E77" s="29" t="s">
        <v>697</v>
      </c>
    </row>
    <row r="78" spans="1:16" ht="12.75">
      <c r="A78" s="18" t="s">
        <v>39</v>
      </c>
      <c s="23" t="s">
        <v>174</v>
      </c>
      <c s="23" t="s">
        <v>719</v>
      </c>
      <c s="18" t="s">
        <v>41</v>
      </c>
      <c s="24" t="s">
        <v>1068</v>
      </c>
      <c s="25" t="s">
        <v>170</v>
      </c>
      <c s="26">
        <v>12.356</v>
      </c>
      <c s="27">
        <v>0</v>
      </c>
      <c s="27">
        <f>ROUND(ROUND(H78,2)*ROUND(G78,3),2)</f>
      </c>
      <c r="O78">
        <f>(I78*21)/100</f>
      </c>
      <c t="s">
        <v>17</v>
      </c>
    </row>
    <row r="79" spans="1:5" ht="38.25">
      <c r="A79" s="28" t="s">
        <v>44</v>
      </c>
      <c r="E79" s="29" t="s">
        <v>1489</v>
      </c>
    </row>
    <row r="80" spans="1:5" ht="12.75">
      <c r="A80" s="30" t="s">
        <v>45</v>
      </c>
      <c r="E80" s="31" t="s">
        <v>1523</v>
      </c>
    </row>
    <row r="81" spans="1:5" ht="51">
      <c r="A81" t="s">
        <v>47</v>
      </c>
      <c r="E81" s="29" t="s">
        <v>723</v>
      </c>
    </row>
    <row r="82" spans="1:16" ht="12.75">
      <c r="A82" s="18" t="s">
        <v>39</v>
      </c>
      <c s="23" t="s">
        <v>179</v>
      </c>
      <c s="23" t="s">
        <v>728</v>
      </c>
      <c s="18" t="s">
        <v>41</v>
      </c>
      <c s="24" t="s">
        <v>729</v>
      </c>
      <c s="25" t="s">
        <v>170</v>
      </c>
      <c s="26">
        <v>11.886</v>
      </c>
      <c s="27">
        <v>0</v>
      </c>
      <c s="27">
        <f>ROUND(ROUND(H82,2)*ROUND(G82,3),2)</f>
      </c>
      <c r="O82">
        <f>(I82*21)/100</f>
      </c>
      <c t="s">
        <v>17</v>
      </c>
    </row>
    <row r="83" spans="1:5" ht="38.25">
      <c r="A83" s="28" t="s">
        <v>44</v>
      </c>
      <c r="E83" s="29" t="s">
        <v>1491</v>
      </c>
    </row>
    <row r="84" spans="1:5" ht="12.75">
      <c r="A84" s="30" t="s">
        <v>45</v>
      </c>
      <c r="E84" s="31" t="s">
        <v>1524</v>
      </c>
    </row>
    <row r="85" spans="1:5" ht="51">
      <c r="A85" t="s">
        <v>47</v>
      </c>
      <c r="E85" s="29" t="s">
        <v>723</v>
      </c>
    </row>
    <row r="86" spans="1:16" ht="12.75">
      <c r="A86" s="18" t="s">
        <v>39</v>
      </c>
      <c s="23" t="s">
        <v>185</v>
      </c>
      <c s="23" t="s">
        <v>742</v>
      </c>
      <c s="18" t="s">
        <v>41</v>
      </c>
      <c s="24" t="s">
        <v>743</v>
      </c>
      <c s="25" t="s">
        <v>170</v>
      </c>
      <c s="26">
        <v>11.886</v>
      </c>
      <c s="27">
        <v>0</v>
      </c>
      <c s="27">
        <f>ROUND(ROUND(H86,2)*ROUND(G86,3),2)</f>
      </c>
      <c r="O86">
        <f>(I86*21)/100</f>
      </c>
      <c t="s">
        <v>17</v>
      </c>
    </row>
    <row r="87" spans="1:5" ht="38.25">
      <c r="A87" s="28" t="s">
        <v>44</v>
      </c>
      <c r="E87" s="29" t="s">
        <v>1493</v>
      </c>
    </row>
    <row r="88" spans="1:5" ht="12.75">
      <c r="A88" s="30" t="s">
        <v>45</v>
      </c>
      <c r="E88" s="31" t="s">
        <v>1524</v>
      </c>
    </row>
    <row r="89" spans="1:5" ht="140.25">
      <c r="A89" t="s">
        <v>47</v>
      </c>
      <c r="E89" s="29" t="s">
        <v>745</v>
      </c>
    </row>
    <row r="90" spans="1:16" ht="12.75">
      <c r="A90" s="18" t="s">
        <v>39</v>
      </c>
      <c s="23" t="s">
        <v>191</v>
      </c>
      <c s="23" t="s">
        <v>749</v>
      </c>
      <c s="18" t="s">
        <v>41</v>
      </c>
      <c s="24" t="s">
        <v>750</v>
      </c>
      <c s="25" t="s">
        <v>170</v>
      </c>
      <c s="26">
        <v>12.356</v>
      </c>
      <c s="27">
        <v>0</v>
      </c>
      <c s="27">
        <f>ROUND(ROUND(H90,2)*ROUND(G90,3),2)</f>
      </c>
      <c r="O90">
        <f>(I90*21)/100</f>
      </c>
      <c t="s">
        <v>17</v>
      </c>
    </row>
    <row r="91" spans="1:5" ht="38.25">
      <c r="A91" s="28" t="s">
        <v>44</v>
      </c>
      <c r="E91" s="29" t="s">
        <v>1494</v>
      </c>
    </row>
    <row r="92" spans="1:5" ht="12.75">
      <c r="A92" s="30" t="s">
        <v>45</v>
      </c>
      <c r="E92" s="31" t="s">
        <v>1523</v>
      </c>
    </row>
    <row r="93" spans="1:5" ht="140.25">
      <c r="A93" t="s">
        <v>47</v>
      </c>
      <c r="E93" s="29" t="s">
        <v>745</v>
      </c>
    </row>
    <row r="94" spans="1:18" ht="12.75" customHeight="1">
      <c r="A94" s="5" t="s">
        <v>37</v>
      </c>
      <c s="5"/>
      <c s="35" t="s">
        <v>77</v>
      </c>
      <c s="5"/>
      <c s="21" t="s">
        <v>412</v>
      </c>
      <c s="5"/>
      <c s="5"/>
      <c s="5"/>
      <c s="36">
        <f>0+Q94</f>
      </c>
      <c r="O94">
        <f>0+R94</f>
      </c>
      <c r="Q94">
        <f>0+I95</f>
      </c>
      <c>
        <f>0+O95</f>
      </c>
    </row>
    <row r="95" spans="1:16" ht="25.5">
      <c r="A95" s="18" t="s">
        <v>39</v>
      </c>
      <c s="23" t="s">
        <v>197</v>
      </c>
      <c s="23" t="s">
        <v>767</v>
      </c>
      <c s="18" t="s">
        <v>41</v>
      </c>
      <c s="24" t="s">
        <v>768</v>
      </c>
      <c s="25" t="s">
        <v>170</v>
      </c>
      <c s="26">
        <v>27.3</v>
      </c>
      <c s="27">
        <v>0</v>
      </c>
      <c s="27">
        <f>ROUND(ROUND(H95,2)*ROUND(G95,3),2)</f>
      </c>
      <c r="O95">
        <f>(I95*21)/100</f>
      </c>
      <c t="s">
        <v>17</v>
      </c>
    </row>
    <row r="96" spans="1:5" ht="38.25">
      <c r="A96" s="28" t="s">
        <v>44</v>
      </c>
      <c r="E96" s="29" t="s">
        <v>1495</v>
      </c>
    </row>
    <row r="97" spans="1:5" ht="12.75">
      <c r="A97" s="30" t="s">
        <v>45</v>
      </c>
      <c r="E97" s="31" t="s">
        <v>1525</v>
      </c>
    </row>
    <row r="98" spans="1:5" ht="191.25">
      <c r="A98" t="s">
        <v>47</v>
      </c>
      <c r="E98" s="29" t="s">
        <v>417</v>
      </c>
    </row>
    <row r="99" spans="1:18" ht="12.75" customHeight="1">
      <c r="A99" s="5" t="s">
        <v>37</v>
      </c>
      <c s="5"/>
      <c s="35" t="s">
        <v>80</v>
      </c>
      <c s="5"/>
      <c s="21" t="s">
        <v>771</v>
      </c>
      <c s="5"/>
      <c s="5"/>
      <c s="5"/>
      <c s="36">
        <f>0+Q99</f>
      </c>
      <c r="O99">
        <f>0+R99</f>
      </c>
      <c r="Q99">
        <f>0+I100</f>
      </c>
      <c>
        <f>0+O100</f>
      </c>
    </row>
    <row r="100" spans="1:16" ht="12.75">
      <c r="A100" s="18" t="s">
        <v>39</v>
      </c>
      <c s="23" t="s">
        <v>200</v>
      </c>
      <c s="23" t="s">
        <v>1497</v>
      </c>
      <c s="18" t="s">
        <v>41</v>
      </c>
      <c s="24" t="s">
        <v>1498</v>
      </c>
      <c s="25" t="s">
        <v>111</v>
      </c>
      <c s="26">
        <v>6</v>
      </c>
      <c s="27">
        <v>0</v>
      </c>
      <c s="27">
        <f>ROUND(ROUND(H100,2)*ROUND(G100,3),2)</f>
      </c>
      <c r="O100">
        <f>(I100*21)/100</f>
      </c>
      <c t="s">
        <v>17</v>
      </c>
    </row>
    <row r="101" spans="1:5" ht="51">
      <c r="A101" s="28" t="s">
        <v>44</v>
      </c>
      <c r="E101" s="29" t="s">
        <v>1526</v>
      </c>
    </row>
    <row r="102" spans="1:5" ht="12.75">
      <c r="A102" s="30" t="s">
        <v>45</v>
      </c>
      <c r="E102" s="31" t="s">
        <v>1365</v>
      </c>
    </row>
    <row r="103" spans="1:5" ht="12.75">
      <c r="A103" t="s">
        <v>47</v>
      </c>
      <c r="E103" s="29" t="s">
        <v>802</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0+O8+O17+O50+O63+O80+O85+O90+O99+O108</f>
      </c>
      <c t="s">
        <v>16</v>
      </c>
    </row>
    <row r="3" spans="1:16" ht="15" customHeight="1">
      <c r="A3" t="s">
        <v>1</v>
      </c>
      <c s="8" t="s">
        <v>4</v>
      </c>
      <c s="9" t="s">
        <v>5</v>
      </c>
      <c s="1"/>
      <c s="10" t="s">
        <v>6</v>
      </c>
      <c s="1"/>
      <c s="4"/>
      <c s="3" t="s">
        <v>1527</v>
      </c>
      <c s="32">
        <f>0+I8+I17+I50+I63+I80+I85+I90+I99+I108</f>
      </c>
      <c r="O3" t="s">
        <v>13</v>
      </c>
      <c t="s">
        <v>17</v>
      </c>
    </row>
    <row r="4" spans="1:16" ht="15" customHeight="1">
      <c r="A4" t="s">
        <v>7</v>
      </c>
      <c s="12" t="s">
        <v>12</v>
      </c>
      <c s="13" t="s">
        <v>1527</v>
      </c>
      <c s="5"/>
      <c s="14" t="s">
        <v>1528</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346</v>
      </c>
      <c s="18" t="s">
        <v>23</v>
      </c>
      <c s="24" t="s">
        <v>347</v>
      </c>
      <c s="25" t="s">
        <v>98</v>
      </c>
      <c s="26">
        <v>111.754</v>
      </c>
      <c s="27">
        <v>0</v>
      </c>
      <c s="27">
        <f>ROUND(ROUND(H9,2)*ROUND(G9,3),2)</f>
      </c>
      <c r="O9">
        <f>(I9*21)/100</f>
      </c>
      <c t="s">
        <v>17</v>
      </c>
    </row>
    <row r="10" spans="1:5" ht="12.75">
      <c r="A10" s="28" t="s">
        <v>44</v>
      </c>
      <c r="E10" s="29" t="s">
        <v>973</v>
      </c>
    </row>
    <row r="11" spans="1:5" ht="63.75">
      <c r="A11" s="30" t="s">
        <v>45</v>
      </c>
      <c r="E11" s="31" t="s">
        <v>1529</v>
      </c>
    </row>
    <row r="12" spans="1:5" ht="25.5">
      <c r="A12" t="s">
        <v>47</v>
      </c>
      <c r="E12" s="29" t="s">
        <v>350</v>
      </c>
    </row>
    <row r="13" spans="1:16" ht="12.75">
      <c r="A13" s="18" t="s">
        <v>39</v>
      </c>
      <c s="23" t="s">
        <v>17</v>
      </c>
      <c s="23" t="s">
        <v>346</v>
      </c>
      <c s="18" t="s">
        <v>17</v>
      </c>
      <c s="24" t="s">
        <v>347</v>
      </c>
      <c s="25" t="s">
        <v>98</v>
      </c>
      <c s="26">
        <v>34.863</v>
      </c>
      <c s="27">
        <v>0</v>
      </c>
      <c s="27">
        <f>ROUND(ROUND(H13,2)*ROUND(G13,3),2)</f>
      </c>
      <c r="O13">
        <f>(I13*21)/100</f>
      </c>
      <c t="s">
        <v>17</v>
      </c>
    </row>
    <row r="14" spans="1:5" ht="12.75">
      <c r="A14" s="28" t="s">
        <v>44</v>
      </c>
      <c r="E14" s="29" t="s">
        <v>351</v>
      </c>
    </row>
    <row r="15" spans="1:5" ht="114.75">
      <c r="A15" s="30" t="s">
        <v>45</v>
      </c>
      <c r="E15" s="31" t="s">
        <v>1530</v>
      </c>
    </row>
    <row r="16" spans="1:5" ht="25.5">
      <c r="A16" t="s">
        <v>47</v>
      </c>
      <c r="E16" s="29" t="s">
        <v>350</v>
      </c>
    </row>
    <row r="17" spans="1:18" ht="12.75" customHeight="1">
      <c r="A17" s="5" t="s">
        <v>37</v>
      </c>
      <c s="5"/>
      <c s="35" t="s">
        <v>23</v>
      </c>
      <c s="5"/>
      <c s="21" t="s">
        <v>355</v>
      </c>
      <c s="5"/>
      <c s="5"/>
      <c s="5"/>
      <c s="36">
        <f>0+Q17</f>
      </c>
      <c r="O17">
        <f>0+R17</f>
      </c>
      <c r="Q17">
        <f>0+I18+I22+I26+I30+I34+I38+I42+I46</f>
      </c>
      <c>
        <f>0+O18+O22+O26+O30+O34+O38+O42+O46</f>
      </c>
    </row>
    <row r="18" spans="1:16" ht="12.75">
      <c r="A18" s="18" t="s">
        <v>39</v>
      </c>
      <c s="23" t="s">
        <v>16</v>
      </c>
      <c s="23" t="s">
        <v>1531</v>
      </c>
      <c s="18" t="s">
        <v>41</v>
      </c>
      <c s="24" t="s">
        <v>1532</v>
      </c>
      <c s="25" t="s">
        <v>1533</v>
      </c>
      <c s="26">
        <v>168</v>
      </c>
      <c s="27">
        <v>0</v>
      </c>
      <c s="27">
        <f>ROUND(ROUND(H18,2)*ROUND(G18,3),2)</f>
      </c>
      <c r="O18">
        <f>(I18*21)/100</f>
      </c>
      <c t="s">
        <v>17</v>
      </c>
    </row>
    <row r="19" spans="1:5" ht="25.5">
      <c r="A19" s="28" t="s">
        <v>44</v>
      </c>
      <c r="E19" s="29" t="s">
        <v>1534</v>
      </c>
    </row>
    <row r="20" spans="1:5" ht="12.75">
      <c r="A20" s="30" t="s">
        <v>45</v>
      </c>
      <c r="E20" s="31" t="s">
        <v>1535</v>
      </c>
    </row>
    <row r="21" spans="1:5" ht="38.25">
      <c r="A21" t="s">
        <v>47</v>
      </c>
      <c r="E21" s="29" t="s">
        <v>1536</v>
      </c>
    </row>
    <row r="22" spans="1:16" ht="12.75">
      <c r="A22" s="18" t="s">
        <v>39</v>
      </c>
      <c s="23" t="s">
        <v>27</v>
      </c>
      <c s="23" t="s">
        <v>567</v>
      </c>
      <c s="18" t="s">
        <v>41</v>
      </c>
      <c s="24" t="s">
        <v>568</v>
      </c>
      <c s="25" t="s">
        <v>358</v>
      </c>
      <c s="26">
        <v>39.114</v>
      </c>
      <c s="27">
        <v>0</v>
      </c>
      <c s="27">
        <f>ROUND(ROUND(H22,2)*ROUND(G22,3),2)</f>
      </c>
      <c r="O22">
        <f>(I22*21)/100</f>
      </c>
      <c t="s">
        <v>17</v>
      </c>
    </row>
    <row r="23" spans="1:5" ht="63.75">
      <c r="A23" s="28" t="s">
        <v>44</v>
      </c>
      <c r="E23" s="29" t="s">
        <v>1537</v>
      </c>
    </row>
    <row r="24" spans="1:5" ht="25.5">
      <c r="A24" s="30" t="s">
        <v>45</v>
      </c>
      <c r="E24" s="31" t="s">
        <v>1538</v>
      </c>
    </row>
    <row r="25" spans="1:5" ht="306">
      <c r="A25" t="s">
        <v>47</v>
      </c>
      <c r="E25" s="29" t="s">
        <v>1539</v>
      </c>
    </row>
    <row r="26" spans="1:16" ht="12.75">
      <c r="A26" s="18" t="s">
        <v>39</v>
      </c>
      <c s="23" t="s">
        <v>29</v>
      </c>
      <c s="23" t="s">
        <v>571</v>
      </c>
      <c s="18" t="s">
        <v>41</v>
      </c>
      <c s="24" t="s">
        <v>572</v>
      </c>
      <c s="25" t="s">
        <v>364</v>
      </c>
      <c s="26">
        <v>430.254</v>
      </c>
      <c s="27">
        <v>0</v>
      </c>
      <c s="27">
        <f>ROUND(ROUND(H26,2)*ROUND(G26,3),2)</f>
      </c>
      <c r="O26">
        <f>(I26*21)/100</f>
      </c>
      <c t="s">
        <v>17</v>
      </c>
    </row>
    <row r="27" spans="1:5" ht="12.75">
      <c r="A27" s="28" t="s">
        <v>44</v>
      </c>
      <c r="E27" s="29" t="s">
        <v>573</v>
      </c>
    </row>
    <row r="28" spans="1:5" ht="12.75">
      <c r="A28" s="30" t="s">
        <v>45</v>
      </c>
      <c r="E28" s="31" t="s">
        <v>1540</v>
      </c>
    </row>
    <row r="29" spans="1:5" ht="25.5">
      <c r="A29" t="s">
        <v>47</v>
      </c>
      <c r="E29" s="29" t="s">
        <v>566</v>
      </c>
    </row>
    <row r="30" spans="1:16" ht="12.75">
      <c r="A30" s="18" t="s">
        <v>39</v>
      </c>
      <c s="23" t="s">
        <v>31</v>
      </c>
      <c s="23" t="s">
        <v>575</v>
      </c>
      <c s="18" t="s">
        <v>41</v>
      </c>
      <c s="24" t="s">
        <v>576</v>
      </c>
      <c s="25" t="s">
        <v>358</v>
      </c>
      <c s="26">
        <v>16.763</v>
      </c>
      <c s="27">
        <v>0</v>
      </c>
      <c s="27">
        <f>ROUND(ROUND(H30,2)*ROUND(G30,3),2)</f>
      </c>
      <c r="O30">
        <f>(I30*21)/100</f>
      </c>
      <c t="s">
        <v>17</v>
      </c>
    </row>
    <row r="31" spans="1:5" ht="63.75">
      <c r="A31" s="28" t="s">
        <v>44</v>
      </c>
      <c r="E31" s="29" t="s">
        <v>1541</v>
      </c>
    </row>
    <row r="32" spans="1:5" ht="25.5">
      <c r="A32" s="30" t="s">
        <v>45</v>
      </c>
      <c r="E32" s="31" t="s">
        <v>1542</v>
      </c>
    </row>
    <row r="33" spans="1:5" ht="318.75">
      <c r="A33" t="s">
        <v>47</v>
      </c>
      <c r="E33" s="29" t="s">
        <v>579</v>
      </c>
    </row>
    <row r="34" spans="1:16" ht="12.75">
      <c r="A34" s="18" t="s">
        <v>39</v>
      </c>
      <c s="23" t="s">
        <v>77</v>
      </c>
      <c s="23" t="s">
        <v>580</v>
      </c>
      <c s="18" t="s">
        <v>41</v>
      </c>
      <c s="24" t="s">
        <v>581</v>
      </c>
      <c s="25" t="s">
        <v>364</v>
      </c>
      <c s="26">
        <v>184.393</v>
      </c>
      <c s="27">
        <v>0</v>
      </c>
      <c s="27">
        <f>ROUND(ROUND(H34,2)*ROUND(G34,3),2)</f>
      </c>
      <c r="O34">
        <f>(I34*21)/100</f>
      </c>
      <c t="s">
        <v>17</v>
      </c>
    </row>
    <row r="35" spans="1:5" ht="12.75">
      <c r="A35" s="28" t="s">
        <v>44</v>
      </c>
      <c r="E35" s="29" t="s">
        <v>582</v>
      </c>
    </row>
    <row r="36" spans="1:5" ht="12.75">
      <c r="A36" s="30" t="s">
        <v>45</v>
      </c>
      <c r="E36" s="31" t="s">
        <v>1543</v>
      </c>
    </row>
    <row r="37" spans="1:5" ht="25.5">
      <c r="A37" t="s">
        <v>47</v>
      </c>
      <c r="E37" s="29" t="s">
        <v>566</v>
      </c>
    </row>
    <row r="38" spans="1:16" ht="12.75">
      <c r="A38" s="18" t="s">
        <v>39</v>
      </c>
      <c s="23" t="s">
        <v>80</v>
      </c>
      <c s="23" t="s">
        <v>368</v>
      </c>
      <c s="18" t="s">
        <v>41</v>
      </c>
      <c s="24" t="s">
        <v>369</v>
      </c>
      <c s="25" t="s">
        <v>358</v>
      </c>
      <c s="26">
        <v>55.877</v>
      </c>
      <c s="27">
        <v>0</v>
      </c>
      <c s="27">
        <f>ROUND(ROUND(H38,2)*ROUND(G38,3),2)</f>
      </c>
      <c r="O38">
        <f>(I38*21)/100</f>
      </c>
      <c t="s">
        <v>17</v>
      </c>
    </row>
    <row r="39" spans="1:5" ht="12.75">
      <c r="A39" s="28" t="s">
        <v>44</v>
      </c>
      <c r="E39" s="29" t="s">
        <v>370</v>
      </c>
    </row>
    <row r="40" spans="1:5" ht="63.75">
      <c r="A40" s="30" t="s">
        <v>45</v>
      </c>
      <c r="E40" s="31" t="s">
        <v>1544</v>
      </c>
    </row>
    <row r="41" spans="1:5" ht="191.25">
      <c r="A41" t="s">
        <v>47</v>
      </c>
      <c r="E41" s="29" t="s">
        <v>372</v>
      </c>
    </row>
    <row r="42" spans="1:16" ht="12.75">
      <c r="A42" s="18" t="s">
        <v>39</v>
      </c>
      <c s="23" t="s">
        <v>34</v>
      </c>
      <c s="23" t="s">
        <v>612</v>
      </c>
      <c s="18" t="s">
        <v>41</v>
      </c>
      <c s="24" t="s">
        <v>613</v>
      </c>
      <c s="25" t="s">
        <v>358</v>
      </c>
      <c s="26">
        <v>28.308</v>
      </c>
      <c s="27">
        <v>0</v>
      </c>
      <c s="27">
        <f>ROUND(ROUND(H42,2)*ROUND(G42,3),2)</f>
      </c>
      <c r="O42">
        <f>(I42*21)/100</f>
      </c>
      <c t="s">
        <v>17</v>
      </c>
    </row>
    <row r="43" spans="1:5" ht="51">
      <c r="A43" s="28" t="s">
        <v>44</v>
      </c>
      <c r="E43" s="29" t="s">
        <v>1545</v>
      </c>
    </row>
    <row r="44" spans="1:5" ht="12.75">
      <c r="A44" s="30" t="s">
        <v>45</v>
      </c>
      <c r="E44" s="31" t="s">
        <v>1546</v>
      </c>
    </row>
    <row r="45" spans="1:5" ht="280.5">
      <c r="A45" t="s">
        <v>47</v>
      </c>
      <c r="E45" s="29" t="s">
        <v>1547</v>
      </c>
    </row>
    <row r="46" spans="1:16" ht="12.75">
      <c r="A46" s="18" t="s">
        <v>39</v>
      </c>
      <c s="23" t="s">
        <v>36</v>
      </c>
      <c s="23" t="s">
        <v>378</v>
      </c>
      <c s="18" t="s">
        <v>41</v>
      </c>
      <c s="24" t="s">
        <v>379</v>
      </c>
      <c s="25" t="s">
        <v>170</v>
      </c>
      <c s="26">
        <v>13.762</v>
      </c>
      <c s="27">
        <v>0</v>
      </c>
      <c s="27">
        <f>ROUND(ROUND(H46,2)*ROUND(G46,3),2)</f>
      </c>
      <c r="O46">
        <f>(I46*21)/100</f>
      </c>
      <c t="s">
        <v>17</v>
      </c>
    </row>
    <row r="47" spans="1:5" ht="38.25">
      <c r="A47" s="28" t="s">
        <v>44</v>
      </c>
      <c r="E47" s="29" t="s">
        <v>1548</v>
      </c>
    </row>
    <row r="48" spans="1:5" ht="12.75">
      <c r="A48" s="30" t="s">
        <v>45</v>
      </c>
      <c r="E48" s="31" t="s">
        <v>1549</v>
      </c>
    </row>
    <row r="49" spans="1:5" ht="25.5">
      <c r="A49" t="s">
        <v>47</v>
      </c>
      <c r="E49" s="29" t="s">
        <v>382</v>
      </c>
    </row>
    <row r="50" spans="1:18" ht="12.75" customHeight="1">
      <c r="A50" s="5" t="s">
        <v>37</v>
      </c>
      <c s="5"/>
      <c s="35" t="s">
        <v>17</v>
      </c>
      <c s="5"/>
      <c s="21" t="s">
        <v>645</v>
      </c>
      <c s="5"/>
      <c s="5"/>
      <c s="5"/>
      <c s="36">
        <f>0+Q50</f>
      </c>
      <c r="O50">
        <f>0+R50</f>
      </c>
      <c r="Q50">
        <f>0+I51+I55+I59</f>
      </c>
      <c>
        <f>0+O51+O55+O59</f>
      </c>
    </row>
    <row r="51" spans="1:16" ht="12.75">
      <c r="A51" s="18" t="s">
        <v>39</v>
      </c>
      <c s="23" t="s">
        <v>87</v>
      </c>
      <c s="23" t="s">
        <v>1550</v>
      </c>
      <c s="18" t="s">
        <v>41</v>
      </c>
      <c s="24" t="s">
        <v>1551</v>
      </c>
      <c s="25" t="s">
        <v>358</v>
      </c>
      <c s="26">
        <v>1.121</v>
      </c>
      <c s="27">
        <v>0</v>
      </c>
      <c s="27">
        <f>ROUND(ROUND(H51,2)*ROUND(G51,3),2)</f>
      </c>
      <c r="O51">
        <f>(I51*21)/100</f>
      </c>
      <c t="s">
        <v>17</v>
      </c>
    </row>
    <row r="52" spans="1:5" ht="38.25">
      <c r="A52" s="28" t="s">
        <v>44</v>
      </c>
      <c r="E52" s="29" t="s">
        <v>1552</v>
      </c>
    </row>
    <row r="53" spans="1:5" ht="12.75">
      <c r="A53" s="30" t="s">
        <v>45</v>
      </c>
      <c r="E53" s="31" t="s">
        <v>1553</v>
      </c>
    </row>
    <row r="54" spans="1:5" ht="357">
      <c r="A54" t="s">
        <v>47</v>
      </c>
      <c r="E54" s="29" t="s">
        <v>666</v>
      </c>
    </row>
    <row r="55" spans="1:16" ht="12.75">
      <c r="A55" s="18" t="s">
        <v>39</v>
      </c>
      <c s="23" t="s">
        <v>146</v>
      </c>
      <c s="23" t="s">
        <v>1554</v>
      </c>
      <c s="18" t="s">
        <v>41</v>
      </c>
      <c s="24" t="s">
        <v>1555</v>
      </c>
      <c s="25" t="s">
        <v>358</v>
      </c>
      <c s="26">
        <v>4.128</v>
      </c>
      <c s="27">
        <v>0</v>
      </c>
      <c s="27">
        <f>ROUND(ROUND(H55,2)*ROUND(G55,3),2)</f>
      </c>
      <c r="O55">
        <f>(I55*21)/100</f>
      </c>
      <c t="s">
        <v>17</v>
      </c>
    </row>
    <row r="56" spans="1:5" ht="63.75">
      <c r="A56" s="28" t="s">
        <v>44</v>
      </c>
      <c r="E56" s="29" t="s">
        <v>1556</v>
      </c>
    </row>
    <row r="57" spans="1:5" ht="12.75">
      <c r="A57" s="30" t="s">
        <v>45</v>
      </c>
      <c r="E57" s="31" t="s">
        <v>1557</v>
      </c>
    </row>
    <row r="58" spans="1:5" ht="357">
      <c r="A58" t="s">
        <v>47</v>
      </c>
      <c r="E58" s="29" t="s">
        <v>666</v>
      </c>
    </row>
    <row r="59" spans="1:16" ht="12.75">
      <c r="A59" s="18" t="s">
        <v>39</v>
      </c>
      <c s="23" t="s">
        <v>150</v>
      </c>
      <c s="23" t="s">
        <v>1558</v>
      </c>
      <c s="18" t="s">
        <v>41</v>
      </c>
      <c s="24" t="s">
        <v>1559</v>
      </c>
      <c s="25" t="s">
        <v>98</v>
      </c>
      <c s="26">
        <v>0.237</v>
      </c>
      <c s="27">
        <v>0</v>
      </c>
      <c s="27">
        <f>ROUND(ROUND(H59,2)*ROUND(G59,3),2)</f>
      </c>
      <c r="O59">
        <f>(I59*21)/100</f>
      </c>
      <c t="s">
        <v>17</v>
      </c>
    </row>
    <row r="60" spans="1:5" ht="51">
      <c r="A60" s="28" t="s">
        <v>44</v>
      </c>
      <c r="E60" s="29" t="s">
        <v>1560</v>
      </c>
    </row>
    <row r="61" spans="1:5" ht="12.75">
      <c r="A61" s="30" t="s">
        <v>45</v>
      </c>
      <c r="E61" s="31" t="s">
        <v>1561</v>
      </c>
    </row>
    <row r="62" spans="1:5" ht="242.25">
      <c r="A62" t="s">
        <v>47</v>
      </c>
      <c r="E62" s="29" t="s">
        <v>1392</v>
      </c>
    </row>
    <row r="63" spans="1:18" ht="12.75" customHeight="1">
      <c r="A63" s="5" t="s">
        <v>37</v>
      </c>
      <c s="5"/>
      <c s="35" t="s">
        <v>27</v>
      </c>
      <c s="5"/>
      <c s="21" t="s">
        <v>661</v>
      </c>
      <c s="5"/>
      <c s="5"/>
      <c s="5"/>
      <c s="36">
        <f>0+Q63</f>
      </c>
      <c r="O63">
        <f>0+R63</f>
      </c>
      <c r="Q63">
        <f>0+I64+I68+I72+I76</f>
      </c>
      <c>
        <f>0+O64+O68+O72+O76</f>
      </c>
    </row>
    <row r="64" spans="1:16" ht="12.75">
      <c r="A64" s="18" t="s">
        <v>39</v>
      </c>
      <c s="23" t="s">
        <v>156</v>
      </c>
      <c s="23" t="s">
        <v>667</v>
      </c>
      <c s="18" t="s">
        <v>41</v>
      </c>
      <c s="24" t="s">
        <v>668</v>
      </c>
      <c s="25" t="s">
        <v>358</v>
      </c>
      <c s="26">
        <v>3.285</v>
      </c>
      <c s="27">
        <v>0</v>
      </c>
      <c s="27">
        <f>ROUND(ROUND(H64,2)*ROUND(G64,3),2)</f>
      </c>
      <c r="O64">
        <f>(I64*21)/100</f>
      </c>
      <c t="s">
        <v>17</v>
      </c>
    </row>
    <row r="65" spans="1:5" ht="51">
      <c r="A65" s="28" t="s">
        <v>44</v>
      </c>
      <c r="E65" s="29" t="s">
        <v>1562</v>
      </c>
    </row>
    <row r="66" spans="1:5" ht="12.75">
      <c r="A66" s="30" t="s">
        <v>45</v>
      </c>
      <c r="E66" s="31" t="s">
        <v>1563</v>
      </c>
    </row>
    <row r="67" spans="1:5" ht="357">
      <c r="A67" t="s">
        <v>47</v>
      </c>
      <c r="E67" s="29" t="s">
        <v>666</v>
      </c>
    </row>
    <row r="68" spans="1:16" ht="12.75">
      <c r="A68" s="18" t="s">
        <v>39</v>
      </c>
      <c s="23" t="s">
        <v>161</v>
      </c>
      <c s="23" t="s">
        <v>1564</v>
      </c>
      <c s="18" t="s">
        <v>41</v>
      </c>
      <c s="24" t="s">
        <v>1565</v>
      </c>
      <c s="25" t="s">
        <v>98</v>
      </c>
      <c s="26">
        <v>0.87</v>
      </c>
      <c s="27">
        <v>0</v>
      </c>
      <c s="27">
        <f>ROUND(ROUND(H68,2)*ROUND(G68,3),2)</f>
      </c>
      <c r="O68">
        <f>(I68*21)/100</f>
      </c>
      <c t="s">
        <v>17</v>
      </c>
    </row>
    <row r="69" spans="1:5" ht="38.25">
      <c r="A69" s="28" t="s">
        <v>44</v>
      </c>
      <c r="E69" s="29" t="s">
        <v>1566</v>
      </c>
    </row>
    <row r="70" spans="1:5" ht="12.75">
      <c r="A70" s="30" t="s">
        <v>45</v>
      </c>
      <c r="E70" s="31" t="s">
        <v>1567</v>
      </c>
    </row>
    <row r="71" spans="1:5" ht="178.5">
      <c r="A71" t="s">
        <v>47</v>
      </c>
      <c r="E71" s="29" t="s">
        <v>1568</v>
      </c>
    </row>
    <row r="72" spans="1:16" ht="12.75">
      <c r="A72" s="18" t="s">
        <v>39</v>
      </c>
      <c s="23" t="s">
        <v>167</v>
      </c>
      <c s="23" t="s">
        <v>1569</v>
      </c>
      <c s="18" t="s">
        <v>41</v>
      </c>
      <c s="24" t="s">
        <v>1570</v>
      </c>
      <c s="25" t="s">
        <v>358</v>
      </c>
      <c s="26">
        <v>7.417</v>
      </c>
      <c s="27">
        <v>0</v>
      </c>
      <c s="27">
        <f>ROUND(ROUND(H72,2)*ROUND(G72,3),2)</f>
      </c>
      <c r="O72">
        <f>(I72*21)/100</f>
      </c>
      <c t="s">
        <v>17</v>
      </c>
    </row>
    <row r="73" spans="1:5" ht="51">
      <c r="A73" s="28" t="s">
        <v>44</v>
      </c>
      <c r="E73" s="29" t="s">
        <v>1571</v>
      </c>
    </row>
    <row r="74" spans="1:5" ht="12.75">
      <c r="A74" s="30" t="s">
        <v>45</v>
      </c>
      <c r="E74" s="31" t="s">
        <v>1572</v>
      </c>
    </row>
    <row r="75" spans="1:5" ht="38.25">
      <c r="A75" t="s">
        <v>47</v>
      </c>
      <c r="E75" s="29" t="s">
        <v>660</v>
      </c>
    </row>
    <row r="76" spans="1:16" ht="12.75">
      <c r="A76" s="18" t="s">
        <v>39</v>
      </c>
      <c s="23" t="s">
        <v>174</v>
      </c>
      <c s="23" t="s">
        <v>683</v>
      </c>
      <c s="18" t="s">
        <v>41</v>
      </c>
      <c s="24" t="s">
        <v>684</v>
      </c>
      <c s="25" t="s">
        <v>358</v>
      </c>
      <c s="26">
        <v>5.475</v>
      </c>
      <c s="27">
        <v>0</v>
      </c>
      <c s="27">
        <f>ROUND(ROUND(H76,2)*ROUND(G76,3),2)</f>
      </c>
      <c r="O76">
        <f>(I76*21)/100</f>
      </c>
      <c t="s">
        <v>17</v>
      </c>
    </row>
    <row r="77" spans="1:5" ht="51">
      <c r="A77" s="28" t="s">
        <v>44</v>
      </c>
      <c r="E77" s="29" t="s">
        <v>1573</v>
      </c>
    </row>
    <row r="78" spans="1:5" ht="12.75">
      <c r="A78" s="30" t="s">
        <v>45</v>
      </c>
      <c r="E78" s="31" t="s">
        <v>1574</v>
      </c>
    </row>
    <row r="79" spans="1:5" ht="102">
      <c r="A79" t="s">
        <v>47</v>
      </c>
      <c r="E79" s="29" t="s">
        <v>687</v>
      </c>
    </row>
    <row r="80" spans="1:18" ht="12.75" customHeight="1">
      <c r="A80" s="5" t="s">
        <v>37</v>
      </c>
      <c s="5"/>
      <c s="35" t="s">
        <v>29</v>
      </c>
      <c s="5"/>
      <c s="21" t="s">
        <v>95</v>
      </c>
      <c s="5"/>
      <c s="5"/>
      <c s="5"/>
      <c s="36">
        <f>0+Q80</f>
      </c>
      <c r="O80">
        <f>0+R80</f>
      </c>
      <c r="Q80">
        <f>0+I81</f>
      </c>
      <c>
        <f>0+O81</f>
      </c>
    </row>
    <row r="81" spans="1:16" ht="12.75">
      <c r="A81" s="18" t="s">
        <v>39</v>
      </c>
      <c s="23" t="s">
        <v>179</v>
      </c>
      <c s="23" t="s">
        <v>1575</v>
      </c>
      <c s="18" t="s">
        <v>41</v>
      </c>
      <c s="24" t="s">
        <v>1576</v>
      </c>
      <c s="25" t="s">
        <v>358</v>
      </c>
      <c s="26">
        <v>0.272</v>
      </c>
      <c s="27">
        <v>0</v>
      </c>
      <c s="27">
        <f>ROUND(ROUND(H81,2)*ROUND(G81,3),2)</f>
      </c>
      <c r="O81">
        <f>(I81*21)/100</f>
      </c>
      <c t="s">
        <v>17</v>
      </c>
    </row>
    <row r="82" spans="1:5" ht="51">
      <c r="A82" s="28" t="s">
        <v>44</v>
      </c>
      <c r="E82" s="29" t="s">
        <v>1577</v>
      </c>
    </row>
    <row r="83" spans="1:5" ht="12.75">
      <c r="A83" s="30" t="s">
        <v>45</v>
      </c>
      <c r="E83" s="31" t="s">
        <v>1578</v>
      </c>
    </row>
    <row r="84" spans="1:5" ht="267.75">
      <c r="A84" t="s">
        <v>47</v>
      </c>
      <c r="E84" s="29" t="s">
        <v>1579</v>
      </c>
    </row>
    <row r="85" spans="1:18" ht="12.75" customHeight="1">
      <c r="A85" s="5" t="s">
        <v>37</v>
      </c>
      <c s="5"/>
      <c s="35" t="s">
        <v>31</v>
      </c>
      <c s="5"/>
      <c s="21" t="s">
        <v>399</v>
      </c>
      <c s="5"/>
      <c s="5"/>
      <c s="5"/>
      <c s="36">
        <f>0+Q85</f>
      </c>
      <c r="O85">
        <f>0+R85</f>
      </c>
      <c r="Q85">
        <f>0+I86</f>
      </c>
      <c>
        <f>0+O86</f>
      </c>
    </row>
    <row r="86" spans="1:16" ht="25.5">
      <c r="A86" s="18" t="s">
        <v>39</v>
      </c>
      <c s="23" t="s">
        <v>185</v>
      </c>
      <c s="23" t="s">
        <v>1580</v>
      </c>
      <c s="18" t="s">
        <v>41</v>
      </c>
      <c s="24" t="s">
        <v>1581</v>
      </c>
      <c s="25" t="s">
        <v>170</v>
      </c>
      <c s="26">
        <v>0.722</v>
      </c>
      <c s="27">
        <v>0</v>
      </c>
      <c s="27">
        <f>ROUND(ROUND(H86,2)*ROUND(G86,3),2)</f>
      </c>
      <c r="O86">
        <f>(I86*21)/100</f>
      </c>
      <c t="s">
        <v>17</v>
      </c>
    </row>
    <row r="87" spans="1:5" ht="51">
      <c r="A87" s="28" t="s">
        <v>44</v>
      </c>
      <c r="E87" s="29" t="s">
        <v>1582</v>
      </c>
    </row>
    <row r="88" spans="1:5" ht="12.75">
      <c r="A88" s="30" t="s">
        <v>45</v>
      </c>
      <c r="E88" s="31" t="s">
        <v>1583</v>
      </c>
    </row>
    <row r="89" spans="1:5" ht="76.5">
      <c r="A89" t="s">
        <v>47</v>
      </c>
      <c r="E89" s="29" t="s">
        <v>404</v>
      </c>
    </row>
    <row r="90" spans="1:18" ht="12.75" customHeight="1">
      <c r="A90" s="5" t="s">
        <v>37</v>
      </c>
      <c s="5"/>
      <c s="35" t="s">
        <v>77</v>
      </c>
      <c s="5"/>
      <c s="21" t="s">
        <v>412</v>
      </c>
      <c s="5"/>
      <c s="5"/>
      <c s="5"/>
      <c s="36">
        <f>0+Q90</f>
      </c>
      <c r="O90">
        <f>0+R90</f>
      </c>
      <c r="Q90">
        <f>0+I91+I95</f>
      </c>
      <c>
        <f>0+O91+O95</f>
      </c>
    </row>
    <row r="91" spans="1:16" ht="25.5">
      <c r="A91" s="18" t="s">
        <v>39</v>
      </c>
      <c s="23" t="s">
        <v>191</v>
      </c>
      <c s="23" t="s">
        <v>767</v>
      </c>
      <c s="18" t="s">
        <v>41</v>
      </c>
      <c s="24" t="s">
        <v>768</v>
      </c>
      <c s="25" t="s">
        <v>170</v>
      </c>
      <c s="26">
        <v>31.92</v>
      </c>
      <c s="27">
        <v>0</v>
      </c>
      <c s="27">
        <f>ROUND(ROUND(H91,2)*ROUND(G91,3),2)</f>
      </c>
      <c r="O91">
        <f>(I91*21)/100</f>
      </c>
      <c t="s">
        <v>17</v>
      </c>
    </row>
    <row r="92" spans="1:5" ht="38.25">
      <c r="A92" s="28" t="s">
        <v>44</v>
      </c>
      <c r="E92" s="29" t="s">
        <v>1584</v>
      </c>
    </row>
    <row r="93" spans="1:5" ht="12.75">
      <c r="A93" s="30" t="s">
        <v>45</v>
      </c>
      <c r="E93" s="31" t="s">
        <v>1585</v>
      </c>
    </row>
    <row r="94" spans="1:5" ht="191.25">
      <c r="A94" t="s">
        <v>47</v>
      </c>
      <c r="E94" s="29" t="s">
        <v>417</v>
      </c>
    </row>
    <row r="95" spans="1:16" ht="12.75">
      <c r="A95" s="18" t="s">
        <v>39</v>
      </c>
      <c s="23" t="s">
        <v>197</v>
      </c>
      <c s="23" t="s">
        <v>1586</v>
      </c>
      <c s="18" t="s">
        <v>41</v>
      </c>
      <c s="24" t="s">
        <v>1587</v>
      </c>
      <c s="25" t="s">
        <v>170</v>
      </c>
      <c s="26">
        <v>0.722</v>
      </c>
      <c s="27">
        <v>0</v>
      </c>
      <c s="27">
        <f>ROUND(ROUND(H95,2)*ROUND(G95,3),2)</f>
      </c>
      <c r="O95">
        <f>(I95*21)/100</f>
      </c>
      <c t="s">
        <v>17</v>
      </c>
    </row>
    <row r="96" spans="1:5" ht="38.25">
      <c r="A96" s="28" t="s">
        <v>44</v>
      </c>
      <c r="E96" s="29" t="s">
        <v>1588</v>
      </c>
    </row>
    <row r="97" spans="1:5" ht="12.75">
      <c r="A97" s="30" t="s">
        <v>45</v>
      </c>
      <c r="E97" s="31" t="s">
        <v>1583</v>
      </c>
    </row>
    <row r="98" spans="1:5" ht="51">
      <c r="A98" t="s">
        <v>47</v>
      </c>
      <c r="E98" s="29" t="s">
        <v>1589</v>
      </c>
    </row>
    <row r="99" spans="1:18" ht="12.75" customHeight="1">
      <c r="A99" s="5" t="s">
        <v>37</v>
      </c>
      <c s="5"/>
      <c s="35" t="s">
        <v>80</v>
      </c>
      <c s="5"/>
      <c s="21" t="s">
        <v>771</v>
      </c>
      <c s="5"/>
      <c s="5"/>
      <c s="5"/>
      <c s="36">
        <f>0+Q99</f>
      </c>
      <c r="O99">
        <f>0+R99</f>
      </c>
      <c r="Q99">
        <f>0+I100+I104</f>
      </c>
      <c>
        <f>0+O100+O104</f>
      </c>
    </row>
    <row r="100" spans="1:16" ht="12.75">
      <c r="A100" s="18" t="s">
        <v>39</v>
      </c>
      <c s="23" t="s">
        <v>200</v>
      </c>
      <c s="23" t="s">
        <v>1422</v>
      </c>
      <c s="18" t="s">
        <v>41</v>
      </c>
      <c s="24" t="s">
        <v>1423</v>
      </c>
      <c s="25" t="s">
        <v>104</v>
      </c>
      <c s="26">
        <v>9.76</v>
      </c>
      <c s="27">
        <v>0</v>
      </c>
      <c s="27">
        <f>ROUND(ROUND(H100,2)*ROUND(G100,3),2)</f>
      </c>
      <c r="O100">
        <f>(I100*21)/100</f>
      </c>
      <c t="s">
        <v>17</v>
      </c>
    </row>
    <row r="101" spans="1:5" ht="51">
      <c r="A101" s="28" t="s">
        <v>44</v>
      </c>
      <c r="E101" s="29" t="s">
        <v>1590</v>
      </c>
    </row>
    <row r="102" spans="1:5" ht="12.75">
      <c r="A102" s="30" t="s">
        <v>45</v>
      </c>
      <c r="E102" s="31" t="s">
        <v>1591</v>
      </c>
    </row>
    <row r="103" spans="1:5" ht="255">
      <c r="A103" t="s">
        <v>47</v>
      </c>
      <c r="E103" s="29" t="s">
        <v>1592</v>
      </c>
    </row>
    <row r="104" spans="1:16" ht="12.75">
      <c r="A104" s="18" t="s">
        <v>39</v>
      </c>
      <c s="23" t="s">
        <v>204</v>
      </c>
      <c s="23" t="s">
        <v>1593</v>
      </c>
      <c s="18" t="s">
        <v>41</v>
      </c>
      <c s="24" t="s">
        <v>1594</v>
      </c>
      <c s="25" t="s">
        <v>358</v>
      </c>
      <c s="26">
        <v>5.544</v>
      </c>
      <c s="27">
        <v>0</v>
      </c>
      <c s="27">
        <f>ROUND(ROUND(H104,2)*ROUND(G104,3),2)</f>
      </c>
      <c r="O104">
        <f>(I104*21)/100</f>
      </c>
      <c t="s">
        <v>17</v>
      </c>
    </row>
    <row r="105" spans="1:5" ht="76.5">
      <c r="A105" s="28" t="s">
        <v>44</v>
      </c>
      <c r="E105" s="29" t="s">
        <v>1595</v>
      </c>
    </row>
    <row r="106" spans="1:5" ht="12.75">
      <c r="A106" s="30" t="s">
        <v>45</v>
      </c>
      <c r="E106" s="31" t="s">
        <v>1596</v>
      </c>
    </row>
    <row r="107" spans="1:5" ht="369.75">
      <c r="A107" t="s">
        <v>47</v>
      </c>
      <c r="E107" s="29" t="s">
        <v>1480</v>
      </c>
    </row>
    <row r="108" spans="1:18" ht="12.75" customHeight="1">
      <c r="A108" s="5" t="s">
        <v>37</v>
      </c>
      <c s="5"/>
      <c s="35" t="s">
        <v>34</v>
      </c>
      <c s="5"/>
      <c s="21" t="s">
        <v>108</v>
      </c>
      <c s="5"/>
      <c s="5"/>
      <c s="5"/>
      <c s="36">
        <f>0+Q108</f>
      </c>
      <c r="O108">
        <f>0+R108</f>
      </c>
      <c r="Q108">
        <f>0+I109+I113+I117+I121+I125+I129+I133+I137+I141+I145</f>
      </c>
      <c>
        <f>0+O109+O113+O117+O121+O125+O129+O133+O137+O141+O145</f>
      </c>
    </row>
    <row r="109" spans="1:16" ht="12.75">
      <c r="A109" s="18" t="s">
        <v>39</v>
      </c>
      <c s="23" t="s">
        <v>208</v>
      </c>
      <c s="23" t="s">
        <v>1597</v>
      </c>
      <c s="18" t="s">
        <v>41</v>
      </c>
      <c s="24" t="s">
        <v>1598</v>
      </c>
      <c s="25" t="s">
        <v>104</v>
      </c>
      <c s="26">
        <v>6.88</v>
      </c>
      <c s="27">
        <v>0</v>
      </c>
      <c s="27">
        <f>ROUND(ROUND(H109,2)*ROUND(G109,3),2)</f>
      </c>
      <c r="O109">
        <f>(I109*21)/100</f>
      </c>
      <c t="s">
        <v>17</v>
      </c>
    </row>
    <row r="110" spans="1:5" ht="38.25">
      <c r="A110" s="28" t="s">
        <v>44</v>
      </c>
      <c r="E110" s="29" t="s">
        <v>1599</v>
      </c>
    </row>
    <row r="111" spans="1:5" ht="12.75">
      <c r="A111" s="30" t="s">
        <v>45</v>
      </c>
      <c r="E111" s="31" t="s">
        <v>1600</v>
      </c>
    </row>
    <row r="112" spans="1:5" ht="25.5">
      <c r="A112" t="s">
        <v>47</v>
      </c>
      <c r="E112" s="29" t="s">
        <v>1601</v>
      </c>
    </row>
    <row r="113" spans="1:16" ht="12.75">
      <c r="A113" s="18" t="s">
        <v>39</v>
      </c>
      <c s="23" t="s">
        <v>213</v>
      </c>
      <c s="23" t="s">
        <v>1427</v>
      </c>
      <c s="18" t="s">
        <v>41</v>
      </c>
      <c s="24" t="s">
        <v>1428</v>
      </c>
      <c s="25" t="s">
        <v>358</v>
      </c>
      <c s="26">
        <v>0.008</v>
      </c>
      <c s="27">
        <v>0</v>
      </c>
      <c s="27">
        <f>ROUND(ROUND(H113,2)*ROUND(G113,3),2)</f>
      </c>
      <c r="O113">
        <f>(I113*21)/100</f>
      </c>
      <c t="s">
        <v>17</v>
      </c>
    </row>
    <row r="114" spans="1:5" ht="51">
      <c r="A114" s="28" t="s">
        <v>44</v>
      </c>
      <c r="E114" s="29" t="s">
        <v>1602</v>
      </c>
    </row>
    <row r="115" spans="1:5" ht="12.75">
      <c r="A115" s="30" t="s">
        <v>45</v>
      </c>
      <c r="E115" s="31" t="s">
        <v>1603</v>
      </c>
    </row>
    <row r="116" spans="1:5" ht="38.25">
      <c r="A116" t="s">
        <v>47</v>
      </c>
      <c r="E116" s="29" t="s">
        <v>1431</v>
      </c>
    </row>
    <row r="117" spans="1:16" ht="12.75">
      <c r="A117" s="18" t="s">
        <v>39</v>
      </c>
      <c s="23" t="s">
        <v>217</v>
      </c>
      <c s="23" t="s">
        <v>1604</v>
      </c>
      <c s="18" t="s">
        <v>41</v>
      </c>
      <c s="24" t="s">
        <v>1605</v>
      </c>
      <c s="25" t="s">
        <v>358</v>
      </c>
      <c s="26">
        <v>0.025</v>
      </c>
      <c s="27">
        <v>0</v>
      </c>
      <c s="27">
        <f>ROUND(ROUND(H117,2)*ROUND(G117,3),2)</f>
      </c>
      <c r="O117">
        <f>(I117*21)/100</f>
      </c>
      <c t="s">
        <v>17</v>
      </c>
    </row>
    <row r="118" spans="1:5" ht="51">
      <c r="A118" s="28" t="s">
        <v>44</v>
      </c>
      <c r="E118" s="29" t="s">
        <v>1606</v>
      </c>
    </row>
    <row r="119" spans="1:5" ht="12.75">
      <c r="A119" s="30" t="s">
        <v>45</v>
      </c>
      <c r="E119" s="31" t="s">
        <v>1607</v>
      </c>
    </row>
    <row r="120" spans="1:5" ht="229.5">
      <c r="A120" t="s">
        <v>47</v>
      </c>
      <c r="E120" s="29" t="s">
        <v>1608</v>
      </c>
    </row>
    <row r="121" spans="1:16" ht="12.75">
      <c r="A121" s="18" t="s">
        <v>39</v>
      </c>
      <c s="23" t="s">
        <v>221</v>
      </c>
      <c s="23" t="s">
        <v>1609</v>
      </c>
      <c s="18" t="s">
        <v>41</v>
      </c>
      <c s="24" t="s">
        <v>1610</v>
      </c>
      <c s="25" t="s">
        <v>358</v>
      </c>
      <c s="26">
        <v>5.986</v>
      </c>
      <c s="27">
        <v>0</v>
      </c>
      <c s="27">
        <f>ROUND(ROUND(H121,2)*ROUND(G121,3),2)</f>
      </c>
      <c r="O121">
        <f>(I121*21)/100</f>
      </c>
      <c t="s">
        <v>17</v>
      </c>
    </row>
    <row r="122" spans="1:5" ht="38.25">
      <c r="A122" s="28" t="s">
        <v>44</v>
      </c>
      <c r="E122" s="29" t="s">
        <v>1611</v>
      </c>
    </row>
    <row r="123" spans="1:5" ht="12.75">
      <c r="A123" s="30" t="s">
        <v>45</v>
      </c>
      <c r="E123" s="31" t="s">
        <v>1612</v>
      </c>
    </row>
    <row r="124" spans="1:5" ht="102">
      <c r="A124" t="s">
        <v>47</v>
      </c>
      <c r="E124" s="29" t="s">
        <v>432</v>
      </c>
    </row>
    <row r="125" spans="1:16" ht="12.75">
      <c r="A125" s="18" t="s">
        <v>39</v>
      </c>
      <c s="23" t="s">
        <v>225</v>
      </c>
      <c s="23" t="s">
        <v>1613</v>
      </c>
      <c s="18" t="s">
        <v>41</v>
      </c>
      <c s="24" t="s">
        <v>1614</v>
      </c>
      <c s="25" t="s">
        <v>435</v>
      </c>
      <c s="26">
        <v>171.2</v>
      </c>
      <c s="27">
        <v>0</v>
      </c>
      <c s="27">
        <f>ROUND(ROUND(H125,2)*ROUND(G125,3),2)</f>
      </c>
      <c r="O125">
        <f>(I125*21)/100</f>
      </c>
      <c t="s">
        <v>17</v>
      </c>
    </row>
    <row r="126" spans="1:5" ht="12.75">
      <c r="A126" s="28" t="s">
        <v>44</v>
      </c>
      <c r="E126" s="29" t="s">
        <v>1615</v>
      </c>
    </row>
    <row r="127" spans="1:5" ht="12.75">
      <c r="A127" s="30" t="s">
        <v>45</v>
      </c>
      <c r="E127" s="31" t="s">
        <v>1616</v>
      </c>
    </row>
    <row r="128" spans="1:5" ht="25.5">
      <c r="A128" t="s">
        <v>47</v>
      </c>
      <c r="E128" s="29" t="s">
        <v>438</v>
      </c>
    </row>
    <row r="129" spans="1:16" ht="12.75">
      <c r="A129" s="18" t="s">
        <v>39</v>
      </c>
      <c s="23" t="s">
        <v>230</v>
      </c>
      <c s="23" t="s">
        <v>439</v>
      </c>
      <c s="18" t="s">
        <v>41</v>
      </c>
      <c s="24" t="s">
        <v>440</v>
      </c>
      <c s="25" t="s">
        <v>358</v>
      </c>
      <c s="26">
        <v>6.506</v>
      </c>
      <c s="27">
        <v>0</v>
      </c>
      <c s="27">
        <f>ROUND(ROUND(H129,2)*ROUND(G129,3),2)</f>
      </c>
      <c r="O129">
        <f>(I129*21)/100</f>
      </c>
      <c t="s">
        <v>17</v>
      </c>
    </row>
    <row r="130" spans="1:5" ht="38.25">
      <c r="A130" s="28" t="s">
        <v>44</v>
      </c>
      <c r="E130" s="29" t="s">
        <v>1617</v>
      </c>
    </row>
    <row r="131" spans="1:5" ht="12.75">
      <c r="A131" s="30" t="s">
        <v>45</v>
      </c>
      <c r="E131" s="31" t="s">
        <v>1618</v>
      </c>
    </row>
    <row r="132" spans="1:5" ht="102">
      <c r="A132" t="s">
        <v>47</v>
      </c>
      <c r="E132" s="29" t="s">
        <v>432</v>
      </c>
    </row>
    <row r="133" spans="1:16" ht="12.75">
      <c r="A133" s="18" t="s">
        <v>39</v>
      </c>
      <c s="23" t="s">
        <v>234</v>
      </c>
      <c s="23" t="s">
        <v>447</v>
      </c>
      <c s="18" t="s">
        <v>41</v>
      </c>
      <c s="24" t="s">
        <v>448</v>
      </c>
      <c s="25" t="s">
        <v>435</v>
      </c>
      <c s="26">
        <v>164.602</v>
      </c>
      <c s="27">
        <v>0</v>
      </c>
      <c s="27">
        <f>ROUND(ROUND(H133,2)*ROUND(G133,3),2)</f>
      </c>
      <c r="O133">
        <f>(I133*21)/100</f>
      </c>
      <c t="s">
        <v>17</v>
      </c>
    </row>
    <row r="134" spans="1:5" ht="12.75">
      <c r="A134" s="28" t="s">
        <v>44</v>
      </c>
      <c r="E134" s="29" t="s">
        <v>1135</v>
      </c>
    </row>
    <row r="135" spans="1:5" ht="12.75">
      <c r="A135" s="30" t="s">
        <v>45</v>
      </c>
      <c r="E135" s="31" t="s">
        <v>1619</v>
      </c>
    </row>
    <row r="136" spans="1:5" ht="25.5">
      <c r="A136" t="s">
        <v>47</v>
      </c>
      <c r="E136" s="29" t="s">
        <v>438</v>
      </c>
    </row>
    <row r="137" spans="1:16" ht="12.75">
      <c r="A137" s="18" t="s">
        <v>39</v>
      </c>
      <c s="23" t="s">
        <v>238</v>
      </c>
      <c s="23" t="s">
        <v>455</v>
      </c>
      <c s="18" t="s">
        <v>41</v>
      </c>
      <c s="24" t="s">
        <v>456</v>
      </c>
      <c s="25" t="s">
        <v>358</v>
      </c>
      <c s="26">
        <v>0.272</v>
      </c>
      <c s="27">
        <v>0</v>
      </c>
      <c s="27">
        <f>ROUND(ROUND(H137,2)*ROUND(G137,3),2)</f>
      </c>
      <c r="O137">
        <f>(I137*21)/100</f>
      </c>
      <c t="s">
        <v>17</v>
      </c>
    </row>
    <row r="138" spans="1:5" ht="38.25">
      <c r="A138" s="28" t="s">
        <v>44</v>
      </c>
      <c r="E138" s="29" t="s">
        <v>1620</v>
      </c>
    </row>
    <row r="139" spans="1:5" ht="12.75">
      <c r="A139" s="30" t="s">
        <v>45</v>
      </c>
      <c r="E139" s="31" t="s">
        <v>1621</v>
      </c>
    </row>
    <row r="140" spans="1:5" ht="102">
      <c r="A140" t="s">
        <v>47</v>
      </c>
      <c r="E140" s="29" t="s">
        <v>432</v>
      </c>
    </row>
    <row r="141" spans="1:16" ht="12.75">
      <c r="A141" s="18" t="s">
        <v>39</v>
      </c>
      <c s="23" t="s">
        <v>243</v>
      </c>
      <c s="23" t="s">
        <v>459</v>
      </c>
      <c s="18" t="s">
        <v>41</v>
      </c>
      <c s="24" t="s">
        <v>460</v>
      </c>
      <c s="25" t="s">
        <v>435</v>
      </c>
      <c s="26">
        <v>7.48</v>
      </c>
      <c s="27">
        <v>0</v>
      </c>
      <c s="27">
        <f>ROUND(ROUND(H141,2)*ROUND(G141,3),2)</f>
      </c>
      <c r="O141">
        <f>(I141*21)/100</f>
      </c>
      <c t="s">
        <v>17</v>
      </c>
    </row>
    <row r="142" spans="1:5" ht="12.75">
      <c r="A142" s="28" t="s">
        <v>44</v>
      </c>
      <c r="E142" s="29" t="s">
        <v>1141</v>
      </c>
    </row>
    <row r="143" spans="1:5" ht="12.75">
      <c r="A143" s="30" t="s">
        <v>45</v>
      </c>
      <c r="E143" s="31" t="s">
        <v>1622</v>
      </c>
    </row>
    <row r="144" spans="1:5" ht="25.5">
      <c r="A144" t="s">
        <v>47</v>
      </c>
      <c r="E144" s="29" t="s">
        <v>438</v>
      </c>
    </row>
    <row r="145" spans="1:16" ht="12.75">
      <c r="A145" s="18" t="s">
        <v>39</v>
      </c>
      <c s="23" t="s">
        <v>248</v>
      </c>
      <c s="23" t="s">
        <v>1623</v>
      </c>
      <c s="18" t="s">
        <v>41</v>
      </c>
      <c s="24" t="s">
        <v>1624</v>
      </c>
      <c s="25" t="s">
        <v>104</v>
      </c>
      <c s="26">
        <v>7.31</v>
      </c>
      <c s="27">
        <v>0</v>
      </c>
      <c s="27">
        <f>ROUND(ROUND(H145,2)*ROUND(G145,3),2)</f>
      </c>
      <c r="O145">
        <f>(I145*21)/100</f>
      </c>
      <c t="s">
        <v>17</v>
      </c>
    </row>
    <row r="146" spans="1:5" ht="63.75">
      <c r="A146" s="28" t="s">
        <v>44</v>
      </c>
      <c r="E146" s="29" t="s">
        <v>1625</v>
      </c>
    </row>
    <row r="147" spans="1:5" ht="12.75">
      <c r="A147" s="30" t="s">
        <v>45</v>
      </c>
      <c r="E147" s="31" t="s">
        <v>1626</v>
      </c>
    </row>
    <row r="148" spans="1:5" ht="114.75">
      <c r="A148" t="s">
        <v>47</v>
      </c>
      <c r="E148" s="29" t="s">
        <v>1437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0+O8+O17+O74+O95+O104+O109+O118</f>
      </c>
      <c t="s">
        <v>16</v>
      </c>
    </row>
    <row r="3" spans="1:16" ht="15" customHeight="1">
      <c r="A3" t="s">
        <v>1</v>
      </c>
      <c s="8" t="s">
        <v>4</v>
      </c>
      <c s="9" t="s">
        <v>5</v>
      </c>
      <c s="1"/>
      <c s="10" t="s">
        <v>6</v>
      </c>
      <c s="1"/>
      <c s="4"/>
      <c s="3" t="s">
        <v>1627</v>
      </c>
      <c s="32">
        <f>0+I8+I17+I74+I95+I104+I109+I118</f>
      </c>
      <c r="O3" t="s">
        <v>13</v>
      </c>
      <c t="s">
        <v>17</v>
      </c>
    </row>
    <row r="4" spans="1:16" ht="15" customHeight="1">
      <c r="A4" t="s">
        <v>7</v>
      </c>
      <c s="12" t="s">
        <v>12</v>
      </c>
      <c s="13" t="s">
        <v>1627</v>
      </c>
      <c s="5"/>
      <c s="14" t="s">
        <v>1628</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346</v>
      </c>
      <c s="18" t="s">
        <v>23</v>
      </c>
      <c s="24" t="s">
        <v>347</v>
      </c>
      <c s="25" t="s">
        <v>98</v>
      </c>
      <c s="26">
        <v>357.68</v>
      </c>
      <c s="27">
        <v>0</v>
      </c>
      <c s="27">
        <f>ROUND(ROUND(H9,2)*ROUND(G9,3),2)</f>
      </c>
      <c r="O9">
        <f>(I9*21)/100</f>
      </c>
      <c t="s">
        <v>17</v>
      </c>
    </row>
    <row r="10" spans="1:5" ht="12.75">
      <c r="A10" s="28" t="s">
        <v>44</v>
      </c>
      <c r="E10" s="29" t="s">
        <v>973</v>
      </c>
    </row>
    <row r="11" spans="1:5" ht="63.75">
      <c r="A11" s="30" t="s">
        <v>45</v>
      </c>
      <c r="E11" s="31" t="s">
        <v>1629</v>
      </c>
    </row>
    <row r="12" spans="1:5" ht="25.5">
      <c r="A12" t="s">
        <v>47</v>
      </c>
      <c r="E12" s="29" t="s">
        <v>350</v>
      </c>
    </row>
    <row r="13" spans="1:16" ht="12.75">
      <c r="A13" s="18" t="s">
        <v>39</v>
      </c>
      <c s="23" t="s">
        <v>17</v>
      </c>
      <c s="23" t="s">
        <v>346</v>
      </c>
      <c s="18" t="s">
        <v>17</v>
      </c>
      <c s="24" t="s">
        <v>347</v>
      </c>
      <c s="25" t="s">
        <v>98</v>
      </c>
      <c s="26">
        <v>165.048</v>
      </c>
      <c s="27">
        <v>0</v>
      </c>
      <c s="27">
        <f>ROUND(ROUND(H13,2)*ROUND(G13,3),2)</f>
      </c>
      <c r="O13">
        <f>(I13*21)/100</f>
      </c>
      <c t="s">
        <v>17</v>
      </c>
    </row>
    <row r="14" spans="1:5" ht="12.75">
      <c r="A14" s="28" t="s">
        <v>44</v>
      </c>
      <c r="E14" s="29" t="s">
        <v>351</v>
      </c>
    </row>
    <row r="15" spans="1:5" ht="25.5">
      <c r="A15" s="30" t="s">
        <v>45</v>
      </c>
      <c r="E15" s="31" t="s">
        <v>1630</v>
      </c>
    </row>
    <row r="16" spans="1:5" ht="25.5">
      <c r="A16" t="s">
        <v>47</v>
      </c>
      <c r="E16" s="29" t="s">
        <v>350</v>
      </c>
    </row>
    <row r="17" spans="1:18" ht="12.75" customHeight="1">
      <c r="A17" s="5" t="s">
        <v>37</v>
      </c>
      <c s="5"/>
      <c s="35" t="s">
        <v>23</v>
      </c>
      <c s="5"/>
      <c s="21" t="s">
        <v>355</v>
      </c>
      <c s="5"/>
      <c s="5"/>
      <c s="5"/>
      <c s="36">
        <f>0+Q17</f>
      </c>
      <c r="O17">
        <f>0+R17</f>
      </c>
      <c r="Q17">
        <f>0+I18+I22+I26+I30+I34+I38+I42+I46+I50+I54+I58+I62+I66+I70</f>
      </c>
      <c>
        <f>0+O18+O22+O26+O30+O34+O38+O42+O46+O50+O54+O58+O62+O66+O70</f>
      </c>
    </row>
    <row r="18" spans="1:16" ht="12.75">
      <c r="A18" s="18" t="s">
        <v>39</v>
      </c>
      <c s="23" t="s">
        <v>16</v>
      </c>
      <c s="23" t="s">
        <v>533</v>
      </c>
      <c s="18" t="s">
        <v>41</v>
      </c>
      <c s="24" t="s">
        <v>534</v>
      </c>
      <c s="25" t="s">
        <v>170</v>
      </c>
      <c s="26">
        <v>10</v>
      </c>
      <c s="27">
        <v>0</v>
      </c>
      <c s="27">
        <f>ROUND(ROUND(H18,2)*ROUND(G18,3),2)</f>
      </c>
      <c r="O18">
        <f>(I18*21)/100</f>
      </c>
      <c t="s">
        <v>17</v>
      </c>
    </row>
    <row r="19" spans="1:5" ht="51">
      <c r="A19" s="28" t="s">
        <v>44</v>
      </c>
      <c r="E19" s="29" t="s">
        <v>1631</v>
      </c>
    </row>
    <row r="20" spans="1:5" ht="12.75">
      <c r="A20" s="30" t="s">
        <v>45</v>
      </c>
      <c r="E20" s="31" t="s">
        <v>816</v>
      </c>
    </row>
    <row r="21" spans="1:5" ht="38.25">
      <c r="A21" t="s">
        <v>47</v>
      </c>
      <c r="E21" s="29" t="s">
        <v>537</v>
      </c>
    </row>
    <row r="22" spans="1:16" ht="12.75">
      <c r="A22" s="18" t="s">
        <v>39</v>
      </c>
      <c s="23" t="s">
        <v>27</v>
      </c>
      <c s="23" t="s">
        <v>550</v>
      </c>
      <c s="18" t="s">
        <v>41</v>
      </c>
      <c s="24" t="s">
        <v>551</v>
      </c>
      <c s="25" t="s">
        <v>358</v>
      </c>
      <c s="26">
        <v>15.9</v>
      </c>
      <c s="27">
        <v>0</v>
      </c>
      <c s="27">
        <f>ROUND(ROUND(H22,2)*ROUND(G22,3),2)</f>
      </c>
      <c r="O22">
        <f>(I22*21)/100</f>
      </c>
      <c t="s">
        <v>17</v>
      </c>
    </row>
    <row r="23" spans="1:5" ht="76.5">
      <c r="A23" s="28" t="s">
        <v>44</v>
      </c>
      <c r="E23" s="29" t="s">
        <v>1632</v>
      </c>
    </row>
    <row r="24" spans="1:5" ht="12.75">
      <c r="A24" s="30" t="s">
        <v>45</v>
      </c>
      <c r="E24" s="31" t="s">
        <v>1633</v>
      </c>
    </row>
    <row r="25" spans="1:5" ht="38.25">
      <c r="A25" t="s">
        <v>47</v>
      </c>
      <c r="E25" s="29" t="s">
        <v>554</v>
      </c>
    </row>
    <row r="26" spans="1:16" ht="12.75">
      <c r="A26" s="18" t="s">
        <v>39</v>
      </c>
      <c s="23" t="s">
        <v>29</v>
      </c>
      <c s="23" t="s">
        <v>919</v>
      </c>
      <c s="18" t="s">
        <v>41</v>
      </c>
      <c s="24" t="s">
        <v>920</v>
      </c>
      <c s="25" t="s">
        <v>358</v>
      </c>
      <c s="26">
        <v>50.68</v>
      </c>
      <c s="27">
        <v>0</v>
      </c>
      <c s="27">
        <f>ROUND(ROUND(H26,2)*ROUND(G26,3),2)</f>
      </c>
      <c r="O26">
        <f>(I26*21)/100</f>
      </c>
      <c t="s">
        <v>17</v>
      </c>
    </row>
    <row r="27" spans="1:5" ht="51">
      <c r="A27" s="28" t="s">
        <v>44</v>
      </c>
      <c r="E27" s="29" t="s">
        <v>1634</v>
      </c>
    </row>
    <row r="28" spans="1:5" ht="12.75">
      <c r="A28" s="30" t="s">
        <v>45</v>
      </c>
      <c r="E28" s="31" t="s">
        <v>1635</v>
      </c>
    </row>
    <row r="29" spans="1:5" ht="369.75">
      <c r="A29" t="s">
        <v>47</v>
      </c>
      <c r="E29" s="29" t="s">
        <v>561</v>
      </c>
    </row>
    <row r="30" spans="1:16" ht="12.75">
      <c r="A30" s="18" t="s">
        <v>39</v>
      </c>
      <c s="23" t="s">
        <v>31</v>
      </c>
      <c s="23" t="s">
        <v>923</v>
      </c>
      <c s="18" t="s">
        <v>41</v>
      </c>
      <c s="24" t="s">
        <v>924</v>
      </c>
      <c s="25" t="s">
        <v>364</v>
      </c>
      <c s="26">
        <v>557.48</v>
      </c>
      <c s="27">
        <v>0</v>
      </c>
      <c s="27">
        <f>ROUND(ROUND(H30,2)*ROUND(G30,3),2)</f>
      </c>
      <c r="O30">
        <f>(I30*21)/100</f>
      </c>
      <c t="s">
        <v>17</v>
      </c>
    </row>
    <row r="31" spans="1:5" ht="12.75">
      <c r="A31" s="28" t="s">
        <v>44</v>
      </c>
      <c r="E31" s="29" t="s">
        <v>1636</v>
      </c>
    </row>
    <row r="32" spans="1:5" ht="12.75">
      <c r="A32" s="30" t="s">
        <v>45</v>
      </c>
      <c r="E32" s="31" t="s">
        <v>1637</v>
      </c>
    </row>
    <row r="33" spans="1:5" ht="25.5">
      <c r="A33" t="s">
        <v>47</v>
      </c>
      <c r="E33" s="29" t="s">
        <v>566</v>
      </c>
    </row>
    <row r="34" spans="1:16" ht="12.75">
      <c r="A34" s="18" t="s">
        <v>39</v>
      </c>
      <c s="23" t="s">
        <v>77</v>
      </c>
      <c s="23" t="s">
        <v>1638</v>
      </c>
      <c s="18" t="s">
        <v>41</v>
      </c>
      <c s="24" t="s">
        <v>1639</v>
      </c>
      <c s="25" t="s">
        <v>358</v>
      </c>
      <c s="26">
        <v>128.16</v>
      </c>
      <c s="27">
        <v>0</v>
      </c>
      <c s="27">
        <f>ROUND(ROUND(H34,2)*ROUND(G34,3),2)</f>
      </c>
      <c r="O34">
        <f>(I34*21)/100</f>
      </c>
      <c t="s">
        <v>17</v>
      </c>
    </row>
    <row r="35" spans="1:5" ht="51">
      <c r="A35" s="28" t="s">
        <v>44</v>
      </c>
      <c r="E35" s="29" t="s">
        <v>1640</v>
      </c>
    </row>
    <row r="36" spans="1:5" ht="12.75">
      <c r="A36" s="30" t="s">
        <v>45</v>
      </c>
      <c r="E36" s="31" t="s">
        <v>1641</v>
      </c>
    </row>
    <row r="37" spans="1:5" ht="369.75">
      <c r="A37" t="s">
        <v>47</v>
      </c>
      <c r="E37" s="29" t="s">
        <v>1642</v>
      </c>
    </row>
    <row r="38" spans="1:16" ht="12.75">
      <c r="A38" s="18" t="s">
        <v>39</v>
      </c>
      <c s="23" t="s">
        <v>80</v>
      </c>
      <c s="23" t="s">
        <v>1643</v>
      </c>
      <c s="18" t="s">
        <v>41</v>
      </c>
      <c s="24" t="s">
        <v>1644</v>
      </c>
      <c s="25" t="s">
        <v>364</v>
      </c>
      <c s="26">
        <v>1409.76</v>
      </c>
      <c s="27">
        <v>0</v>
      </c>
      <c s="27">
        <f>ROUND(ROUND(H38,2)*ROUND(G38,3),2)</f>
      </c>
      <c r="O38">
        <f>(I38*21)/100</f>
      </c>
      <c t="s">
        <v>17</v>
      </c>
    </row>
    <row r="39" spans="1:5" ht="12.75">
      <c r="A39" s="28" t="s">
        <v>44</v>
      </c>
      <c r="E39" s="29" t="s">
        <v>1645</v>
      </c>
    </row>
    <row r="40" spans="1:5" ht="12.75">
      <c r="A40" s="30" t="s">
        <v>45</v>
      </c>
      <c r="E40" s="31" t="s">
        <v>1646</v>
      </c>
    </row>
    <row r="41" spans="1:5" ht="25.5">
      <c r="A41" t="s">
        <v>47</v>
      </c>
      <c r="E41" s="29" t="s">
        <v>566</v>
      </c>
    </row>
    <row r="42" spans="1:16" ht="12.75">
      <c r="A42" s="18" t="s">
        <v>39</v>
      </c>
      <c s="23" t="s">
        <v>34</v>
      </c>
      <c s="23" t="s">
        <v>368</v>
      </c>
      <c s="18" t="s">
        <v>41</v>
      </c>
      <c s="24" t="s">
        <v>369</v>
      </c>
      <c s="25" t="s">
        <v>358</v>
      </c>
      <c s="26">
        <v>178.84</v>
      </c>
      <c s="27">
        <v>0</v>
      </c>
      <c s="27">
        <f>ROUND(ROUND(H42,2)*ROUND(G42,3),2)</f>
      </c>
      <c r="O42">
        <f>(I42*21)/100</f>
      </c>
      <c t="s">
        <v>17</v>
      </c>
    </row>
    <row r="43" spans="1:5" ht="12.75">
      <c r="A43" s="28" t="s">
        <v>44</v>
      </c>
      <c r="E43" s="29" t="s">
        <v>370</v>
      </c>
    </row>
    <row r="44" spans="1:5" ht="63.75">
      <c r="A44" s="30" t="s">
        <v>45</v>
      </c>
      <c r="E44" s="31" t="s">
        <v>1647</v>
      </c>
    </row>
    <row r="45" spans="1:5" ht="191.25">
      <c r="A45" t="s">
        <v>47</v>
      </c>
      <c r="E45" s="29" t="s">
        <v>372</v>
      </c>
    </row>
    <row r="46" spans="1:16" ht="12.75">
      <c r="A46" s="18" t="s">
        <v>39</v>
      </c>
      <c s="23" t="s">
        <v>36</v>
      </c>
      <c s="23" t="s">
        <v>607</v>
      </c>
      <c s="18" t="s">
        <v>23</v>
      </c>
      <c s="24" t="s">
        <v>608</v>
      </c>
      <c s="25" t="s">
        <v>358</v>
      </c>
      <c s="26">
        <v>22.2</v>
      </c>
      <c s="27">
        <v>0</v>
      </c>
      <c s="27">
        <f>ROUND(ROUND(H46,2)*ROUND(G46,3),2)</f>
      </c>
      <c r="O46">
        <f>(I46*21)/100</f>
      </c>
      <c t="s">
        <v>17</v>
      </c>
    </row>
    <row r="47" spans="1:5" ht="38.25">
      <c r="A47" s="28" t="s">
        <v>44</v>
      </c>
      <c r="E47" s="29" t="s">
        <v>1648</v>
      </c>
    </row>
    <row r="48" spans="1:5" ht="12.75">
      <c r="A48" s="30" t="s">
        <v>45</v>
      </c>
      <c r="E48" s="31" t="s">
        <v>1649</v>
      </c>
    </row>
    <row r="49" spans="1:5" ht="229.5">
      <c r="A49" t="s">
        <v>47</v>
      </c>
      <c r="E49" s="29" t="s">
        <v>611</v>
      </c>
    </row>
    <row r="50" spans="1:16" ht="12.75">
      <c r="A50" s="18" t="s">
        <v>39</v>
      </c>
      <c s="23" t="s">
        <v>87</v>
      </c>
      <c s="23" t="s">
        <v>607</v>
      </c>
      <c s="18" t="s">
        <v>17</v>
      </c>
      <c s="24" t="s">
        <v>608</v>
      </c>
      <c s="25" t="s">
        <v>358</v>
      </c>
      <c s="26">
        <v>95.4</v>
      </c>
      <c s="27">
        <v>0</v>
      </c>
      <c s="27">
        <f>ROUND(ROUND(H50,2)*ROUND(G50,3),2)</f>
      </c>
      <c r="O50">
        <f>(I50*21)/100</f>
      </c>
      <c t="s">
        <v>17</v>
      </c>
    </row>
    <row r="51" spans="1:5" ht="51">
      <c r="A51" s="28" t="s">
        <v>44</v>
      </c>
      <c r="E51" s="29" t="s">
        <v>1650</v>
      </c>
    </row>
    <row r="52" spans="1:5" ht="12.75">
      <c r="A52" s="30" t="s">
        <v>45</v>
      </c>
      <c r="E52" s="31" t="s">
        <v>1651</v>
      </c>
    </row>
    <row r="53" spans="1:5" ht="229.5">
      <c r="A53" t="s">
        <v>47</v>
      </c>
      <c r="E53" s="29" t="s">
        <v>611</v>
      </c>
    </row>
    <row r="54" spans="1:16" ht="12.75">
      <c r="A54" s="18" t="s">
        <v>39</v>
      </c>
      <c s="23" t="s">
        <v>146</v>
      </c>
      <c s="23" t="s">
        <v>1652</v>
      </c>
      <c s="18" t="s">
        <v>41</v>
      </c>
      <c s="24" t="s">
        <v>1653</v>
      </c>
      <c s="25" t="s">
        <v>170</v>
      </c>
      <c s="26">
        <v>74</v>
      </c>
      <c s="27">
        <v>0</v>
      </c>
      <c s="27">
        <f>ROUND(ROUND(H54,2)*ROUND(G54,3),2)</f>
      </c>
      <c r="O54">
        <f>(I54*21)/100</f>
      </c>
      <c t="s">
        <v>17</v>
      </c>
    </row>
    <row r="55" spans="1:5" ht="38.25">
      <c r="A55" s="28" t="s">
        <v>44</v>
      </c>
      <c r="E55" s="29" t="s">
        <v>1654</v>
      </c>
    </row>
    <row r="56" spans="1:5" ht="12.75">
      <c r="A56" s="30" t="s">
        <v>45</v>
      </c>
      <c r="E56" s="31" t="s">
        <v>1655</v>
      </c>
    </row>
    <row r="57" spans="1:5" ht="25.5">
      <c r="A57" t="s">
        <v>47</v>
      </c>
      <c r="E57" s="29" t="s">
        <v>382</v>
      </c>
    </row>
    <row r="58" spans="1:16" ht="12.75">
      <c r="A58" s="18" t="s">
        <v>39</v>
      </c>
      <c s="23" t="s">
        <v>150</v>
      </c>
      <c s="23" t="s">
        <v>1318</v>
      </c>
      <c s="18" t="s">
        <v>41</v>
      </c>
      <c s="24" t="s">
        <v>1319</v>
      </c>
      <c s="25" t="s">
        <v>170</v>
      </c>
      <c s="26">
        <v>48.6</v>
      </c>
      <c s="27">
        <v>0</v>
      </c>
      <c s="27">
        <f>ROUND(ROUND(H58,2)*ROUND(G58,3),2)</f>
      </c>
      <c r="O58">
        <f>(I58*21)/100</f>
      </c>
      <c t="s">
        <v>17</v>
      </c>
    </row>
    <row r="59" spans="1:5" ht="25.5">
      <c r="A59" s="28" t="s">
        <v>44</v>
      </c>
      <c r="E59" s="29" t="s">
        <v>1656</v>
      </c>
    </row>
    <row r="60" spans="1:5" ht="12.75">
      <c r="A60" s="30" t="s">
        <v>45</v>
      </c>
      <c r="E60" s="31" t="s">
        <v>1657</v>
      </c>
    </row>
    <row r="61" spans="1:5" ht="12.75">
      <c r="A61" t="s">
        <v>47</v>
      </c>
      <c r="E61" s="29" t="s">
        <v>1322</v>
      </c>
    </row>
    <row r="62" spans="1:16" ht="12.75">
      <c r="A62" s="18" t="s">
        <v>39</v>
      </c>
      <c s="23" t="s">
        <v>156</v>
      </c>
      <c s="23" t="s">
        <v>626</v>
      </c>
      <c s="18" t="s">
        <v>41</v>
      </c>
      <c s="24" t="s">
        <v>627</v>
      </c>
      <c s="25" t="s">
        <v>170</v>
      </c>
      <c s="26">
        <v>48.6</v>
      </c>
      <c s="27">
        <v>0</v>
      </c>
      <c s="27">
        <f>ROUND(ROUND(H62,2)*ROUND(G62,3),2)</f>
      </c>
      <c r="O62">
        <f>(I62*21)/100</f>
      </c>
      <c t="s">
        <v>17</v>
      </c>
    </row>
    <row r="63" spans="1:5" ht="51">
      <c r="A63" s="28" t="s">
        <v>44</v>
      </c>
      <c r="E63" s="29" t="s">
        <v>1658</v>
      </c>
    </row>
    <row r="64" spans="1:5" ht="12.75">
      <c r="A64" s="30" t="s">
        <v>45</v>
      </c>
      <c r="E64" s="31" t="s">
        <v>1657</v>
      </c>
    </row>
    <row r="65" spans="1:5" ht="38.25">
      <c r="A65" t="s">
        <v>47</v>
      </c>
      <c r="E65" s="29" t="s">
        <v>629</v>
      </c>
    </row>
    <row r="66" spans="1:16" ht="12.75">
      <c r="A66" s="18" t="s">
        <v>39</v>
      </c>
      <c s="23" t="s">
        <v>161</v>
      </c>
      <c s="23" t="s">
        <v>630</v>
      </c>
      <c s="18" t="s">
        <v>41</v>
      </c>
      <c s="24" t="s">
        <v>631</v>
      </c>
      <c s="25" t="s">
        <v>170</v>
      </c>
      <c s="26">
        <v>48.6</v>
      </c>
      <c s="27">
        <v>0</v>
      </c>
      <c s="27">
        <f>ROUND(ROUND(H66,2)*ROUND(G66,3),2)</f>
      </c>
      <c r="O66">
        <f>(I66*21)/100</f>
      </c>
      <c t="s">
        <v>17</v>
      </c>
    </row>
    <row r="67" spans="1:5" ht="51">
      <c r="A67" s="28" t="s">
        <v>44</v>
      </c>
      <c r="E67" s="29" t="s">
        <v>1659</v>
      </c>
    </row>
    <row r="68" spans="1:5" ht="12.75">
      <c r="A68" s="30" t="s">
        <v>45</v>
      </c>
      <c r="E68" s="31" t="s">
        <v>1657</v>
      </c>
    </row>
    <row r="69" spans="1:5" ht="25.5">
      <c r="A69" t="s">
        <v>47</v>
      </c>
      <c r="E69" s="29" t="s">
        <v>633</v>
      </c>
    </row>
    <row r="70" spans="1:16" ht="12.75">
      <c r="A70" s="18" t="s">
        <v>39</v>
      </c>
      <c s="23" t="s">
        <v>167</v>
      </c>
      <c s="23" t="s">
        <v>634</v>
      </c>
      <c s="18" t="s">
        <v>41</v>
      </c>
      <c s="24" t="s">
        <v>635</v>
      </c>
      <c s="25" t="s">
        <v>170</v>
      </c>
      <c s="26">
        <v>48.6</v>
      </c>
      <c s="27">
        <v>0</v>
      </c>
      <c s="27">
        <f>ROUND(ROUND(H70,2)*ROUND(G70,3),2)</f>
      </c>
      <c r="O70">
        <f>(I70*21)/100</f>
      </c>
      <c t="s">
        <v>17</v>
      </c>
    </row>
    <row r="71" spans="1:5" ht="38.25">
      <c r="A71" s="28" t="s">
        <v>44</v>
      </c>
      <c r="E71" s="29" t="s">
        <v>1660</v>
      </c>
    </row>
    <row r="72" spans="1:5" ht="12.75">
      <c r="A72" s="30" t="s">
        <v>45</v>
      </c>
      <c r="E72" s="31" t="s">
        <v>1657</v>
      </c>
    </row>
    <row r="73" spans="1:5" ht="38.25">
      <c r="A73" t="s">
        <v>47</v>
      </c>
      <c r="E73" s="29" t="s">
        <v>637</v>
      </c>
    </row>
    <row r="74" spans="1:18" ht="12.75" customHeight="1">
      <c r="A74" s="5" t="s">
        <v>37</v>
      </c>
      <c s="5"/>
      <c s="35" t="s">
        <v>17</v>
      </c>
      <c s="5"/>
      <c s="21" t="s">
        <v>645</v>
      </c>
      <c s="5"/>
      <c s="5"/>
      <c s="5"/>
      <c s="36">
        <f>0+Q74</f>
      </c>
      <c r="O74">
        <f>0+R74</f>
      </c>
      <c r="Q74">
        <f>0+I75+I79+I83+I87+I91</f>
      </c>
      <c>
        <f>0+O75+O79+O83+O87+O91</f>
      </c>
    </row>
    <row r="75" spans="1:16" ht="12.75">
      <c r="A75" s="18" t="s">
        <v>39</v>
      </c>
      <c s="23" t="s">
        <v>174</v>
      </c>
      <c s="23" t="s">
        <v>1661</v>
      </c>
      <c s="18" t="s">
        <v>41</v>
      </c>
      <c s="24" t="s">
        <v>1662</v>
      </c>
      <c s="25" t="s">
        <v>358</v>
      </c>
      <c s="26">
        <v>1.2</v>
      </c>
      <c s="27">
        <v>0</v>
      </c>
      <c s="27">
        <f>ROUND(ROUND(H75,2)*ROUND(G75,3),2)</f>
      </c>
      <c r="O75">
        <f>(I75*21)/100</f>
      </c>
      <c t="s">
        <v>17</v>
      </c>
    </row>
    <row r="76" spans="1:5" ht="51">
      <c r="A76" s="28" t="s">
        <v>44</v>
      </c>
      <c r="E76" s="29" t="s">
        <v>1663</v>
      </c>
    </row>
    <row r="77" spans="1:5" ht="12.75">
      <c r="A77" s="30" t="s">
        <v>45</v>
      </c>
      <c r="E77" s="31" t="s">
        <v>1664</v>
      </c>
    </row>
    <row r="78" spans="1:5" ht="409.5">
      <c r="A78" t="s">
        <v>47</v>
      </c>
      <c r="E78" s="29" t="s">
        <v>1665</v>
      </c>
    </row>
    <row r="79" spans="1:16" ht="12.75">
      <c r="A79" s="18" t="s">
        <v>39</v>
      </c>
      <c s="23" t="s">
        <v>179</v>
      </c>
      <c s="23" t="s">
        <v>1666</v>
      </c>
      <c s="18" t="s">
        <v>41</v>
      </c>
      <c s="24" t="s">
        <v>1667</v>
      </c>
      <c s="25" t="s">
        <v>98</v>
      </c>
      <c s="26">
        <v>1.2</v>
      </c>
      <c s="27">
        <v>0</v>
      </c>
      <c s="27">
        <f>ROUND(ROUND(H79,2)*ROUND(G79,3),2)</f>
      </c>
      <c r="O79">
        <f>(I79*21)/100</f>
      </c>
      <c t="s">
        <v>17</v>
      </c>
    </row>
    <row r="80" spans="1:5" ht="63.75">
      <c r="A80" s="28" t="s">
        <v>44</v>
      </c>
      <c r="E80" s="29" t="s">
        <v>1668</v>
      </c>
    </row>
    <row r="81" spans="1:5" ht="12.75">
      <c r="A81" s="30" t="s">
        <v>45</v>
      </c>
      <c r="E81" s="31" t="s">
        <v>1669</v>
      </c>
    </row>
    <row r="82" spans="1:5" ht="293.25">
      <c r="A82" t="s">
        <v>47</v>
      </c>
      <c r="E82" s="29" t="s">
        <v>1670</v>
      </c>
    </row>
    <row r="83" spans="1:16" ht="12.75">
      <c r="A83" s="18" t="s">
        <v>39</v>
      </c>
      <c s="23" t="s">
        <v>185</v>
      </c>
      <c s="23" t="s">
        <v>1671</v>
      </c>
      <c s="18" t="s">
        <v>41</v>
      </c>
      <c s="24" t="s">
        <v>1672</v>
      </c>
      <c s="25" t="s">
        <v>104</v>
      </c>
      <c s="26">
        <v>12</v>
      </c>
      <c s="27">
        <v>0</v>
      </c>
      <c s="27">
        <f>ROUND(ROUND(H83,2)*ROUND(G83,3),2)</f>
      </c>
      <c r="O83">
        <f>(I83*21)/100</f>
      </c>
      <c t="s">
        <v>17</v>
      </c>
    </row>
    <row r="84" spans="1:5" ht="63.75">
      <c r="A84" s="28" t="s">
        <v>44</v>
      </c>
      <c r="E84" s="29" t="s">
        <v>1673</v>
      </c>
    </row>
    <row r="85" spans="1:5" ht="12.75">
      <c r="A85" s="30" t="s">
        <v>45</v>
      </c>
      <c r="E85" s="31" t="s">
        <v>1674</v>
      </c>
    </row>
    <row r="86" spans="1:5" ht="178.5">
      <c r="A86" t="s">
        <v>47</v>
      </c>
      <c r="E86" s="29" t="s">
        <v>1675</v>
      </c>
    </row>
    <row r="87" spans="1:16" ht="12.75">
      <c r="A87" s="18" t="s">
        <v>39</v>
      </c>
      <c s="23" t="s">
        <v>191</v>
      </c>
      <c s="23" t="s">
        <v>1550</v>
      </c>
      <c s="18" t="s">
        <v>41</v>
      </c>
      <c s="24" t="s">
        <v>1676</v>
      </c>
      <c s="25" t="s">
        <v>358</v>
      </c>
      <c s="26">
        <v>1.488</v>
      </c>
      <c s="27">
        <v>0</v>
      </c>
      <c s="27">
        <f>ROUND(ROUND(H87,2)*ROUND(G87,3),2)</f>
      </c>
      <c r="O87">
        <f>(I87*21)/100</f>
      </c>
      <c t="s">
        <v>17</v>
      </c>
    </row>
    <row r="88" spans="1:5" ht="89.25">
      <c r="A88" s="28" t="s">
        <v>44</v>
      </c>
      <c r="E88" s="29" t="s">
        <v>1677</v>
      </c>
    </row>
    <row r="89" spans="1:5" ht="38.25">
      <c r="A89" s="30" t="s">
        <v>45</v>
      </c>
      <c r="E89" s="31" t="s">
        <v>1678</v>
      </c>
    </row>
    <row r="90" spans="1:5" ht="357">
      <c r="A90" t="s">
        <v>47</v>
      </c>
      <c r="E90" s="29" t="s">
        <v>666</v>
      </c>
    </row>
    <row r="91" spans="1:16" ht="12.75">
      <c r="A91" s="18" t="s">
        <v>39</v>
      </c>
      <c s="23" t="s">
        <v>197</v>
      </c>
      <c s="23" t="s">
        <v>1679</v>
      </c>
      <c s="18" t="s">
        <v>41</v>
      </c>
      <c s="24" t="s">
        <v>1680</v>
      </c>
      <c s="25" t="s">
        <v>170</v>
      </c>
      <c s="26">
        <v>102.8</v>
      </c>
      <c s="27">
        <v>0</v>
      </c>
      <c s="27">
        <f>ROUND(ROUND(H91,2)*ROUND(G91,3),2)</f>
      </c>
      <c r="O91">
        <f>(I91*21)/100</f>
      </c>
      <c t="s">
        <v>17</v>
      </c>
    </row>
    <row r="92" spans="1:5" ht="38.25">
      <c r="A92" s="28" t="s">
        <v>44</v>
      </c>
      <c r="E92" s="29" t="s">
        <v>1681</v>
      </c>
    </row>
    <row r="93" spans="1:5" ht="12.75">
      <c r="A93" s="30" t="s">
        <v>45</v>
      </c>
      <c r="E93" s="31" t="s">
        <v>1682</v>
      </c>
    </row>
    <row r="94" spans="1:5" ht="102">
      <c r="A94" t="s">
        <v>47</v>
      </c>
      <c r="E94" s="29" t="s">
        <v>1683</v>
      </c>
    </row>
    <row r="95" spans="1:18" ht="12.75" customHeight="1">
      <c r="A95" s="5" t="s">
        <v>37</v>
      </c>
      <c s="5"/>
      <c s="35" t="s">
        <v>16</v>
      </c>
      <c s="5"/>
      <c s="21" t="s">
        <v>1387</v>
      </c>
      <c s="5"/>
      <c s="5"/>
      <c s="5"/>
      <c s="36">
        <f>0+Q95</f>
      </c>
      <c r="O95">
        <f>0+R95</f>
      </c>
      <c r="Q95">
        <f>0+I96+I100</f>
      </c>
      <c>
        <f>0+O96+O100</f>
      </c>
    </row>
    <row r="96" spans="1:16" ht="25.5">
      <c r="A96" s="18" t="s">
        <v>39</v>
      </c>
      <c s="23" t="s">
        <v>200</v>
      </c>
      <c s="23" t="s">
        <v>1684</v>
      </c>
      <c s="18" t="s">
        <v>41</v>
      </c>
      <c s="24" t="s">
        <v>1685</v>
      </c>
      <c s="25" t="s">
        <v>358</v>
      </c>
      <c s="26">
        <v>92</v>
      </c>
      <c s="27">
        <v>0</v>
      </c>
      <c s="27">
        <f>ROUND(ROUND(H96,2)*ROUND(G96,3),2)</f>
      </c>
      <c r="O96">
        <f>(I96*21)/100</f>
      </c>
      <c t="s">
        <v>17</v>
      </c>
    </row>
    <row r="97" spans="1:5" ht="63.75">
      <c r="A97" s="28" t="s">
        <v>44</v>
      </c>
      <c r="E97" s="29" t="s">
        <v>1686</v>
      </c>
    </row>
    <row r="98" spans="1:5" ht="12.75">
      <c r="A98" s="30" t="s">
        <v>45</v>
      </c>
      <c r="E98" s="31" t="s">
        <v>1687</v>
      </c>
    </row>
    <row r="99" spans="1:5" ht="25.5">
      <c r="A99" t="s">
        <v>47</v>
      </c>
      <c r="E99" s="29" t="s">
        <v>1688</v>
      </c>
    </row>
    <row r="100" spans="1:16" ht="25.5">
      <c r="A100" s="18" t="s">
        <v>39</v>
      </c>
      <c s="23" t="s">
        <v>204</v>
      </c>
      <c s="23" t="s">
        <v>1689</v>
      </c>
      <c s="18" t="s">
        <v>41</v>
      </c>
      <c s="24" t="s">
        <v>1690</v>
      </c>
      <c s="25" t="s">
        <v>98</v>
      </c>
      <c s="26">
        <v>0.03</v>
      </c>
      <c s="27">
        <v>0</v>
      </c>
      <c s="27">
        <f>ROUND(ROUND(H100,2)*ROUND(G100,3),2)</f>
      </c>
      <c r="O100">
        <f>(I100*21)/100</f>
      </c>
      <c t="s">
        <v>17</v>
      </c>
    </row>
    <row r="101" spans="1:5" ht="76.5">
      <c r="A101" s="28" t="s">
        <v>44</v>
      </c>
      <c r="E101" s="29" t="s">
        <v>1691</v>
      </c>
    </row>
    <row r="102" spans="1:5" ht="12.75">
      <c r="A102" s="30" t="s">
        <v>45</v>
      </c>
      <c r="E102" s="31" t="s">
        <v>1692</v>
      </c>
    </row>
    <row r="103" spans="1:5" ht="51">
      <c r="A103" t="s">
        <v>47</v>
      </c>
      <c r="E103" s="29" t="s">
        <v>1693</v>
      </c>
    </row>
    <row r="104" spans="1:18" ht="12.75" customHeight="1">
      <c r="A104" s="5" t="s">
        <v>37</v>
      </c>
      <c s="5"/>
      <c s="35" t="s">
        <v>27</v>
      </c>
      <c s="5"/>
      <c s="21" t="s">
        <v>661</v>
      </c>
      <c s="5"/>
      <c s="5"/>
      <c s="5"/>
      <c s="36">
        <f>0+Q104</f>
      </c>
      <c r="O104">
        <f>0+R104</f>
      </c>
      <c r="Q104">
        <f>0+I105</f>
      </c>
      <c>
        <f>0+O105</f>
      </c>
    </row>
    <row r="105" spans="1:16" ht="12.75">
      <c r="A105" s="18" t="s">
        <v>39</v>
      </c>
      <c s="23" t="s">
        <v>208</v>
      </c>
      <c s="23" t="s">
        <v>662</v>
      </c>
      <c s="18" t="s">
        <v>41</v>
      </c>
      <c s="24" t="s">
        <v>663</v>
      </c>
      <c s="25" t="s">
        <v>358</v>
      </c>
      <c s="26">
        <v>9.36</v>
      </c>
      <c s="27">
        <v>0</v>
      </c>
      <c s="27">
        <f>ROUND(ROUND(H105,2)*ROUND(G105,3),2)</f>
      </c>
      <c r="O105">
        <f>(I105*21)/100</f>
      </c>
      <c t="s">
        <v>17</v>
      </c>
    </row>
    <row r="106" spans="1:5" ht="51">
      <c r="A106" s="28" t="s">
        <v>44</v>
      </c>
      <c r="E106" s="29" t="s">
        <v>1694</v>
      </c>
    </row>
    <row r="107" spans="1:5" ht="12.75">
      <c r="A107" s="30" t="s">
        <v>45</v>
      </c>
      <c r="E107" s="31" t="s">
        <v>1695</v>
      </c>
    </row>
    <row r="108" spans="1:5" ht="357">
      <c r="A108" t="s">
        <v>47</v>
      </c>
      <c r="E108" s="29" t="s">
        <v>666</v>
      </c>
    </row>
    <row r="109" spans="1:18" ht="12.75" customHeight="1">
      <c r="A109" s="5" t="s">
        <v>37</v>
      </c>
      <c s="5"/>
      <c s="35" t="s">
        <v>77</v>
      </c>
      <c s="5"/>
      <c s="21" t="s">
        <v>412</v>
      </c>
      <c s="5"/>
      <c s="5"/>
      <c s="5"/>
      <c s="36">
        <f>0+Q109</f>
      </c>
      <c r="O109">
        <f>0+R109</f>
      </c>
      <c r="Q109">
        <f>0+I110+I114</f>
      </c>
      <c>
        <f>0+O110+O114</f>
      </c>
    </row>
    <row r="110" spans="1:16" ht="12.75">
      <c r="A110" s="18" t="s">
        <v>39</v>
      </c>
      <c s="23" t="s">
        <v>213</v>
      </c>
      <c s="23" t="s">
        <v>1696</v>
      </c>
      <c s="18" t="s">
        <v>41</v>
      </c>
      <c s="24" t="s">
        <v>1697</v>
      </c>
      <c s="25" t="s">
        <v>170</v>
      </c>
      <c s="26">
        <v>6.9</v>
      </c>
      <c s="27">
        <v>0</v>
      </c>
      <c s="27">
        <f>ROUND(ROUND(H110,2)*ROUND(G110,3),2)</f>
      </c>
      <c r="O110">
        <f>(I110*21)/100</f>
      </c>
      <c t="s">
        <v>17</v>
      </c>
    </row>
    <row r="111" spans="1:5" ht="63.75">
      <c r="A111" s="28" t="s">
        <v>44</v>
      </c>
      <c r="E111" s="29" t="s">
        <v>1698</v>
      </c>
    </row>
    <row r="112" spans="1:5" ht="12.75">
      <c r="A112" s="30" t="s">
        <v>45</v>
      </c>
      <c r="E112" s="31" t="s">
        <v>1699</v>
      </c>
    </row>
    <row r="113" spans="1:5" ht="51">
      <c r="A113" t="s">
        <v>47</v>
      </c>
      <c r="E113" s="29" t="s">
        <v>1700</v>
      </c>
    </row>
    <row r="114" spans="1:16" ht="12.75">
      <c r="A114" s="18" t="s">
        <v>39</v>
      </c>
      <c s="23" t="s">
        <v>217</v>
      </c>
      <c s="23" t="s">
        <v>1701</v>
      </c>
      <c s="18" t="s">
        <v>41</v>
      </c>
      <c s="24" t="s">
        <v>1702</v>
      </c>
      <c s="25" t="s">
        <v>170</v>
      </c>
      <c s="26">
        <v>25</v>
      </c>
      <c s="27">
        <v>0</v>
      </c>
      <c s="27">
        <f>ROUND(ROUND(H114,2)*ROUND(G114,3),2)</f>
      </c>
      <c r="O114">
        <f>(I114*21)/100</f>
      </c>
      <c t="s">
        <v>17</v>
      </c>
    </row>
    <row r="115" spans="1:5" ht="63.75">
      <c r="A115" s="28" t="s">
        <v>44</v>
      </c>
      <c r="E115" s="29" t="s">
        <v>1703</v>
      </c>
    </row>
    <row r="116" spans="1:5" ht="12.75">
      <c r="A116" s="30" t="s">
        <v>45</v>
      </c>
      <c r="E116" s="31" t="s">
        <v>1326</v>
      </c>
    </row>
    <row r="117" spans="1:5" ht="51">
      <c r="A117" t="s">
        <v>47</v>
      </c>
      <c r="E117" s="29" t="s">
        <v>1700</v>
      </c>
    </row>
    <row r="118" spans="1:18" ht="12.75" customHeight="1">
      <c r="A118" s="5" t="s">
        <v>37</v>
      </c>
      <c s="5"/>
      <c s="35" t="s">
        <v>34</v>
      </c>
      <c s="5"/>
      <c s="21" t="s">
        <v>108</v>
      </c>
      <c s="5"/>
      <c s="5"/>
      <c s="5"/>
      <c s="36">
        <f>0+Q118</f>
      </c>
      <c r="O118">
        <f>0+R118</f>
      </c>
      <c r="Q118">
        <f>0+I119+I123+I127+I131+I135+I139</f>
      </c>
      <c>
        <f>0+O119+O123+O127+O131+O135+O139</f>
      </c>
    </row>
    <row r="119" spans="1:16" ht="12.75">
      <c r="A119" s="18" t="s">
        <v>39</v>
      </c>
      <c s="23" t="s">
        <v>221</v>
      </c>
      <c s="23" t="s">
        <v>1704</v>
      </c>
      <c s="18" t="s">
        <v>41</v>
      </c>
      <c s="24" t="s">
        <v>1705</v>
      </c>
      <c s="25" t="s">
        <v>104</v>
      </c>
      <c s="26">
        <v>35</v>
      </c>
      <c s="27">
        <v>0</v>
      </c>
      <c s="27">
        <f>ROUND(ROUND(H119,2)*ROUND(G119,3),2)</f>
      </c>
      <c r="O119">
        <f>(I119*21)/100</f>
      </c>
      <c t="s">
        <v>17</v>
      </c>
    </row>
    <row r="120" spans="1:5" ht="409.5">
      <c r="A120" s="28" t="s">
        <v>44</v>
      </c>
      <c r="E120" s="29" t="s">
        <v>1706</v>
      </c>
    </row>
    <row r="121" spans="1:5" ht="12.75">
      <c r="A121" s="30" t="s">
        <v>45</v>
      </c>
      <c r="E121" s="31" t="s">
        <v>970</v>
      </c>
    </row>
    <row r="122" spans="1:5" ht="63.75">
      <c r="A122" t="s">
        <v>47</v>
      </c>
      <c r="E122" s="29" t="s">
        <v>1707</v>
      </c>
    </row>
    <row r="123" spans="1:16" ht="12.75">
      <c r="A123" s="18" t="s">
        <v>39</v>
      </c>
      <c s="23" t="s">
        <v>225</v>
      </c>
      <c s="23" t="s">
        <v>1609</v>
      </c>
      <c s="18" t="s">
        <v>41</v>
      </c>
      <c s="24" t="s">
        <v>1610</v>
      </c>
      <c s="25" t="s">
        <v>358</v>
      </c>
      <c s="26">
        <v>63.48</v>
      </c>
      <c s="27">
        <v>0</v>
      </c>
      <c s="27">
        <f>ROUND(ROUND(H123,2)*ROUND(G123,3),2)</f>
      </c>
      <c r="O123">
        <f>(I123*21)/100</f>
      </c>
      <c t="s">
        <v>17</v>
      </c>
    </row>
    <row r="124" spans="1:5" ht="63.75">
      <c r="A124" s="28" t="s">
        <v>44</v>
      </c>
      <c r="E124" s="29" t="s">
        <v>1708</v>
      </c>
    </row>
    <row r="125" spans="1:5" ht="12.75">
      <c r="A125" s="30" t="s">
        <v>45</v>
      </c>
      <c r="E125" s="31" t="s">
        <v>1709</v>
      </c>
    </row>
    <row r="126" spans="1:5" ht="102">
      <c r="A126" t="s">
        <v>47</v>
      </c>
      <c r="E126" s="29" t="s">
        <v>432</v>
      </c>
    </row>
    <row r="127" spans="1:16" ht="12.75">
      <c r="A127" s="18" t="s">
        <v>39</v>
      </c>
      <c s="23" t="s">
        <v>230</v>
      </c>
      <c s="23" t="s">
        <v>1613</v>
      </c>
      <c s="18" t="s">
        <v>41</v>
      </c>
      <c s="24" t="s">
        <v>1614</v>
      </c>
      <c s="25" t="s">
        <v>435</v>
      </c>
      <c s="26">
        <v>1815.528</v>
      </c>
      <c s="27">
        <v>0</v>
      </c>
      <c s="27">
        <f>ROUND(ROUND(H127,2)*ROUND(G127,3),2)</f>
      </c>
      <c r="O127">
        <f>(I127*21)/100</f>
      </c>
      <c t="s">
        <v>17</v>
      </c>
    </row>
    <row r="128" spans="1:5" ht="12.75">
      <c r="A128" s="28" t="s">
        <v>44</v>
      </c>
      <c r="E128" s="29" t="s">
        <v>1615</v>
      </c>
    </row>
    <row r="129" spans="1:5" ht="12.75">
      <c r="A129" s="30" t="s">
        <v>45</v>
      </c>
      <c r="E129" s="31" t="s">
        <v>1710</v>
      </c>
    </row>
    <row r="130" spans="1:5" ht="25.5">
      <c r="A130" t="s">
        <v>47</v>
      </c>
      <c r="E130" s="29" t="s">
        <v>438</v>
      </c>
    </row>
    <row r="131" spans="1:16" ht="12.75">
      <c r="A131" s="18" t="s">
        <v>39</v>
      </c>
      <c s="23" t="s">
        <v>234</v>
      </c>
      <c s="23" t="s">
        <v>463</v>
      </c>
      <c s="18" t="s">
        <v>41</v>
      </c>
      <c s="24" t="s">
        <v>464</v>
      </c>
      <c s="25" t="s">
        <v>358</v>
      </c>
      <c s="26">
        <v>1.2</v>
      </c>
      <c s="27">
        <v>0</v>
      </c>
      <c s="27">
        <f>ROUND(ROUND(H131,2)*ROUND(G131,3),2)</f>
      </c>
      <c r="O131">
        <f>(I131*21)/100</f>
      </c>
      <c t="s">
        <v>17</v>
      </c>
    </row>
    <row r="132" spans="1:5" ht="63.75">
      <c r="A132" s="28" t="s">
        <v>44</v>
      </c>
      <c r="E132" s="29" t="s">
        <v>1711</v>
      </c>
    </row>
    <row r="133" spans="1:5" ht="12.75">
      <c r="A133" s="30" t="s">
        <v>45</v>
      </c>
      <c r="E133" s="31" t="s">
        <v>1712</v>
      </c>
    </row>
    <row r="134" spans="1:5" ht="102">
      <c r="A134" t="s">
        <v>47</v>
      </c>
      <c r="E134" s="29" t="s">
        <v>432</v>
      </c>
    </row>
    <row r="135" spans="1:16" ht="12.75">
      <c r="A135" s="18" t="s">
        <v>39</v>
      </c>
      <c s="23" t="s">
        <v>238</v>
      </c>
      <c s="23" t="s">
        <v>1144</v>
      </c>
      <c s="18" t="s">
        <v>41</v>
      </c>
      <c s="24" t="s">
        <v>1145</v>
      </c>
      <c s="25" t="s">
        <v>98</v>
      </c>
      <c s="26">
        <v>0.6</v>
      </c>
      <c s="27">
        <v>0</v>
      </c>
      <c s="27">
        <f>ROUND(ROUND(H135,2)*ROUND(G135,3),2)</f>
      </c>
      <c r="O135">
        <f>(I135*21)/100</f>
      </c>
      <c t="s">
        <v>17</v>
      </c>
    </row>
    <row r="136" spans="1:5" ht="63.75">
      <c r="A136" s="28" t="s">
        <v>44</v>
      </c>
      <c r="E136" s="29" t="s">
        <v>1713</v>
      </c>
    </row>
    <row r="137" spans="1:5" ht="12.75">
      <c r="A137" s="30" t="s">
        <v>45</v>
      </c>
      <c r="E137" s="31" t="s">
        <v>1714</v>
      </c>
    </row>
    <row r="138" spans="1:5" ht="102">
      <c r="A138" t="s">
        <v>47</v>
      </c>
      <c r="E138" s="29" t="s">
        <v>1148</v>
      </c>
    </row>
    <row r="139" spans="1:16" ht="12.75">
      <c r="A139" s="18" t="s">
        <v>39</v>
      </c>
      <c s="23" t="s">
        <v>243</v>
      </c>
      <c s="23" t="s">
        <v>1715</v>
      </c>
      <c s="18" t="s">
        <v>41</v>
      </c>
      <c s="24" t="s">
        <v>1716</v>
      </c>
      <c s="25" t="s">
        <v>104</v>
      </c>
      <c s="26">
        <v>7</v>
      </c>
      <c s="27">
        <v>0</v>
      </c>
      <c s="27">
        <f>ROUND(ROUND(H139,2)*ROUND(G139,3),2)</f>
      </c>
      <c r="O139">
        <f>(I139*21)/100</f>
      </c>
      <c t="s">
        <v>17</v>
      </c>
    </row>
    <row r="140" spans="1:5" ht="51">
      <c r="A140" s="28" t="s">
        <v>44</v>
      </c>
      <c r="E140" s="29" t="s">
        <v>1717</v>
      </c>
    </row>
    <row r="141" spans="1:5" ht="12.75">
      <c r="A141" s="30" t="s">
        <v>45</v>
      </c>
      <c r="E141" s="31" t="s">
        <v>285</v>
      </c>
    </row>
    <row r="142" spans="1:5" ht="89.25">
      <c r="A142" t="s">
        <v>47</v>
      </c>
      <c r="E142" s="29" t="s">
        <v>1718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f>
      </c>
      <c t="s">
        <v>16</v>
      </c>
    </row>
    <row r="3" spans="1:16" ht="15" customHeight="1">
      <c r="A3" t="s">
        <v>1</v>
      </c>
      <c s="8" t="s">
        <v>4</v>
      </c>
      <c s="9" t="s">
        <v>5</v>
      </c>
      <c s="1"/>
      <c s="10" t="s">
        <v>6</v>
      </c>
      <c s="1"/>
      <c s="4"/>
      <c s="3" t="s">
        <v>63</v>
      </c>
      <c s="32">
        <f>0+I9</f>
      </c>
      <c r="O3" t="s">
        <v>13</v>
      </c>
      <c t="s">
        <v>17</v>
      </c>
    </row>
    <row r="4" spans="1:16" ht="15" customHeight="1">
      <c r="A4" t="s">
        <v>7</v>
      </c>
      <c s="8" t="s">
        <v>8</v>
      </c>
      <c s="9" t="s">
        <v>9</v>
      </c>
      <c s="1"/>
      <c s="10" t="s">
        <v>10</v>
      </c>
      <c s="1"/>
      <c s="1"/>
      <c s="7"/>
      <c s="7"/>
      <c r="O4" t="s">
        <v>14</v>
      </c>
      <c t="s">
        <v>17</v>
      </c>
    </row>
    <row r="5" spans="1:16" ht="12.75" customHeight="1">
      <c r="A5" t="s">
        <v>11</v>
      </c>
      <c s="12" t="s">
        <v>12</v>
      </c>
      <c s="13" t="s">
        <v>63</v>
      </c>
      <c s="5"/>
      <c s="14" t="s">
        <v>19</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21</v>
      </c>
      <c s="19"/>
      <c s="21" t="s">
        <v>38</v>
      </c>
      <c s="19"/>
      <c s="19"/>
      <c s="19"/>
      <c s="22">
        <f>0+Q9</f>
      </c>
      <c r="O9">
        <f>0+R9</f>
      </c>
      <c r="Q9">
        <f>0+I10+I14+I18+I22+I26+I30+I34+I38+I42+I46+I50</f>
      </c>
      <c>
        <f>0+O10+O14+O18+O22+O26+O30+O34+O38+O42+O46+O50</f>
      </c>
    </row>
    <row r="10" spans="1:16" ht="12.75">
      <c r="A10" s="18" t="s">
        <v>39</v>
      </c>
      <c s="23" t="s">
        <v>23</v>
      </c>
      <c s="23" t="s">
        <v>64</v>
      </c>
      <c s="18" t="s">
        <v>65</v>
      </c>
      <c s="24" t="s">
        <v>66</v>
      </c>
      <c s="25" t="s">
        <v>43</v>
      </c>
      <c s="26">
        <v>1</v>
      </c>
      <c s="27">
        <v>0</v>
      </c>
      <c s="27">
        <f>ROUND(ROUND(H10,2)*ROUND(G10,3),2)</f>
      </c>
      <c r="O10">
        <f>(I10*21)/100</f>
      </c>
      <c t="s">
        <v>17</v>
      </c>
    </row>
    <row r="11" spans="1:5" ht="12.75">
      <c r="A11" s="28" t="s">
        <v>44</v>
      </c>
      <c r="E11" s="29" t="s">
        <v>41</v>
      </c>
    </row>
    <row r="12" spans="1:5" ht="12.75">
      <c r="A12" s="30" t="s">
        <v>45</v>
      </c>
      <c r="E12" s="31" t="s">
        <v>46</v>
      </c>
    </row>
    <row r="13" spans="1:5" ht="12.75">
      <c r="A13" t="s">
        <v>47</v>
      </c>
      <c r="E13" s="29" t="s">
        <v>41</v>
      </c>
    </row>
    <row r="14" spans="1:16" ht="12.75">
      <c r="A14" s="18" t="s">
        <v>39</v>
      </c>
      <c s="23" t="s">
        <v>17</v>
      </c>
      <c s="23" t="s">
        <v>67</v>
      </c>
      <c s="18" t="s">
        <v>65</v>
      </c>
      <c s="24" t="s">
        <v>68</v>
      </c>
      <c s="25" t="s">
        <v>43</v>
      </c>
      <c s="26">
        <v>1</v>
      </c>
      <c s="27">
        <v>0</v>
      </c>
      <c s="27">
        <f>ROUND(ROUND(H14,2)*ROUND(G14,3),2)</f>
      </c>
      <c r="O14">
        <f>(I14*21)/100</f>
      </c>
      <c t="s">
        <v>17</v>
      </c>
    </row>
    <row r="15" spans="1:5" ht="12.75">
      <c r="A15" s="28" t="s">
        <v>44</v>
      </c>
      <c r="E15" s="29" t="s">
        <v>41</v>
      </c>
    </row>
    <row r="16" spans="1:5" ht="12.75">
      <c r="A16" s="30" t="s">
        <v>45</v>
      </c>
      <c r="E16" s="31" t="s">
        <v>46</v>
      </c>
    </row>
    <row r="17" spans="1:5" ht="12.75">
      <c r="A17" t="s">
        <v>47</v>
      </c>
      <c r="E17" s="29" t="s">
        <v>41</v>
      </c>
    </row>
    <row r="18" spans="1:16" ht="12.75">
      <c r="A18" s="18" t="s">
        <v>39</v>
      </c>
      <c s="23" t="s">
        <v>16</v>
      </c>
      <c s="23" t="s">
        <v>69</v>
      </c>
      <c s="18" t="s">
        <v>65</v>
      </c>
      <c s="24" t="s">
        <v>70</v>
      </c>
      <c s="25" t="s">
        <v>43</v>
      </c>
      <c s="26">
        <v>1</v>
      </c>
      <c s="27">
        <v>0</v>
      </c>
      <c s="27">
        <f>ROUND(ROUND(H18,2)*ROUND(G18,3),2)</f>
      </c>
      <c r="O18">
        <f>(I18*21)/100</f>
      </c>
      <c t="s">
        <v>17</v>
      </c>
    </row>
    <row r="19" spans="1:5" ht="12.75">
      <c r="A19" s="28" t="s">
        <v>44</v>
      </c>
      <c r="E19" s="29" t="s">
        <v>41</v>
      </c>
    </row>
    <row r="20" spans="1:5" ht="12.75">
      <c r="A20" s="30" t="s">
        <v>45</v>
      </c>
      <c r="E20" s="31" t="s">
        <v>46</v>
      </c>
    </row>
    <row r="21" spans="1:5" ht="12.75">
      <c r="A21" t="s">
        <v>47</v>
      </c>
      <c r="E21" s="29" t="s">
        <v>41</v>
      </c>
    </row>
    <row r="22" spans="1:16" ht="12.75">
      <c r="A22" s="18" t="s">
        <v>39</v>
      </c>
      <c s="23" t="s">
        <v>27</v>
      </c>
      <c s="23" t="s">
        <v>71</v>
      </c>
      <c s="18" t="s">
        <v>65</v>
      </c>
      <c s="24" t="s">
        <v>72</v>
      </c>
      <c s="25" t="s">
        <v>43</v>
      </c>
      <c s="26">
        <v>1</v>
      </c>
      <c s="27">
        <v>0</v>
      </c>
      <c s="27">
        <f>ROUND(ROUND(H22,2)*ROUND(G22,3),2)</f>
      </c>
      <c r="O22">
        <f>(I22*21)/100</f>
      </c>
      <c t="s">
        <v>17</v>
      </c>
    </row>
    <row r="23" spans="1:5" ht="12.75">
      <c r="A23" s="28" t="s">
        <v>44</v>
      </c>
      <c r="E23" s="29" t="s">
        <v>41</v>
      </c>
    </row>
    <row r="24" spans="1:5" ht="12.75">
      <c r="A24" s="30" t="s">
        <v>45</v>
      </c>
      <c r="E24" s="31" t="s">
        <v>46</v>
      </c>
    </row>
    <row r="25" spans="1:5" ht="12.75">
      <c r="A25" t="s">
        <v>47</v>
      </c>
      <c r="E25" s="29" t="s">
        <v>41</v>
      </c>
    </row>
    <row r="26" spans="1:16" ht="25.5">
      <c r="A26" s="18" t="s">
        <v>39</v>
      </c>
      <c s="23" t="s">
        <v>29</v>
      </c>
      <c s="23" t="s">
        <v>73</v>
      </c>
      <c s="18" t="s">
        <v>65</v>
      </c>
      <c s="24" t="s">
        <v>74</v>
      </c>
      <c s="25" t="s">
        <v>43</v>
      </c>
      <c s="26">
        <v>1</v>
      </c>
      <c s="27">
        <v>0</v>
      </c>
      <c s="27">
        <f>ROUND(ROUND(H26,2)*ROUND(G26,3),2)</f>
      </c>
      <c r="O26">
        <f>(I26*21)/100</f>
      </c>
      <c t="s">
        <v>17</v>
      </c>
    </row>
    <row r="27" spans="1:5" ht="12.75">
      <c r="A27" s="28" t="s">
        <v>44</v>
      </c>
      <c r="E27" s="29" t="s">
        <v>41</v>
      </c>
    </row>
    <row r="28" spans="1:5" ht="12.75">
      <c r="A28" s="30" t="s">
        <v>45</v>
      </c>
      <c r="E28" s="31" t="s">
        <v>46</v>
      </c>
    </row>
    <row r="29" spans="1:5" ht="12.75">
      <c r="A29" t="s">
        <v>47</v>
      </c>
      <c r="E29" s="29" t="s">
        <v>41</v>
      </c>
    </row>
    <row r="30" spans="1:16" ht="12.75">
      <c r="A30" s="18" t="s">
        <v>39</v>
      </c>
      <c s="23" t="s">
        <v>31</v>
      </c>
      <c s="23" t="s">
        <v>75</v>
      </c>
      <c s="18" t="s">
        <v>65</v>
      </c>
      <c s="24" t="s">
        <v>76</v>
      </c>
      <c s="25" t="s">
        <v>43</v>
      </c>
      <c s="26">
        <v>1</v>
      </c>
      <c s="27">
        <v>0</v>
      </c>
      <c s="27">
        <f>ROUND(ROUND(H30,2)*ROUND(G30,3),2)</f>
      </c>
      <c r="O30">
        <f>(I30*21)/100</f>
      </c>
      <c t="s">
        <v>17</v>
      </c>
    </row>
    <row r="31" spans="1:5" ht="12.75">
      <c r="A31" s="28" t="s">
        <v>44</v>
      </c>
      <c r="E31" s="29" t="s">
        <v>41</v>
      </c>
    </row>
    <row r="32" spans="1:5" ht="12.75">
      <c r="A32" s="30" t="s">
        <v>45</v>
      </c>
      <c r="E32" s="31" t="s">
        <v>46</v>
      </c>
    </row>
    <row r="33" spans="1:5" ht="12.75">
      <c r="A33" t="s">
        <v>47</v>
      </c>
      <c r="E33" s="29" t="s">
        <v>41</v>
      </c>
    </row>
    <row r="34" spans="1:16" ht="12.75">
      <c r="A34" s="18" t="s">
        <v>39</v>
      </c>
      <c s="23" t="s">
        <v>77</v>
      </c>
      <c s="23" t="s">
        <v>78</v>
      </c>
      <c s="18" t="s">
        <v>65</v>
      </c>
      <c s="24" t="s">
        <v>79</v>
      </c>
      <c s="25" t="s">
        <v>43</v>
      </c>
      <c s="26">
        <v>1</v>
      </c>
      <c s="27">
        <v>0</v>
      </c>
      <c s="27">
        <f>ROUND(ROUND(H34,2)*ROUND(G34,3),2)</f>
      </c>
      <c r="O34">
        <f>(I34*21)/100</f>
      </c>
      <c t="s">
        <v>17</v>
      </c>
    </row>
    <row r="35" spans="1:5" ht="12.75">
      <c r="A35" s="28" t="s">
        <v>44</v>
      </c>
      <c r="E35" s="29" t="s">
        <v>41</v>
      </c>
    </row>
    <row r="36" spans="1:5" ht="12.75">
      <c r="A36" s="30" t="s">
        <v>45</v>
      </c>
      <c r="E36" s="31" t="s">
        <v>46</v>
      </c>
    </row>
    <row r="37" spans="1:5" ht="12.75">
      <c r="A37" t="s">
        <v>47</v>
      </c>
      <c r="E37" s="29" t="s">
        <v>41</v>
      </c>
    </row>
    <row r="38" spans="1:16" ht="12.75">
      <c r="A38" s="18" t="s">
        <v>39</v>
      </c>
      <c s="23" t="s">
        <v>80</v>
      </c>
      <c s="23" t="s">
        <v>81</v>
      </c>
      <c s="18" t="s">
        <v>65</v>
      </c>
      <c s="24" t="s">
        <v>82</v>
      </c>
      <c s="25" t="s">
        <v>43</v>
      </c>
      <c s="26">
        <v>1</v>
      </c>
      <c s="27">
        <v>0</v>
      </c>
      <c s="27">
        <f>ROUND(ROUND(H38,2)*ROUND(G38,3),2)</f>
      </c>
      <c r="O38">
        <f>(I38*21)/100</f>
      </c>
      <c t="s">
        <v>17</v>
      </c>
    </row>
    <row r="39" spans="1:5" ht="12.75">
      <c r="A39" s="28" t="s">
        <v>44</v>
      </c>
      <c r="E39" s="29" t="s">
        <v>41</v>
      </c>
    </row>
    <row r="40" spans="1:5" ht="12.75">
      <c r="A40" s="30" t="s">
        <v>45</v>
      </c>
      <c r="E40" s="31" t="s">
        <v>46</v>
      </c>
    </row>
    <row r="41" spans="1:5" ht="12.75">
      <c r="A41" t="s">
        <v>47</v>
      </c>
      <c r="E41" s="29" t="s">
        <v>41</v>
      </c>
    </row>
    <row r="42" spans="1:16" ht="12.75">
      <c r="A42" s="18" t="s">
        <v>39</v>
      </c>
      <c s="23" t="s">
        <v>34</v>
      </c>
      <c s="23" t="s">
        <v>83</v>
      </c>
      <c s="18" t="s">
        <v>65</v>
      </c>
      <c s="24" t="s">
        <v>84</v>
      </c>
      <c s="25" t="s">
        <v>43</v>
      </c>
      <c s="26">
        <v>1</v>
      </c>
      <c s="27">
        <v>0</v>
      </c>
      <c s="27">
        <f>ROUND(ROUND(H42,2)*ROUND(G42,3),2)</f>
      </c>
      <c r="O42">
        <f>(I42*21)/100</f>
      </c>
      <c t="s">
        <v>17</v>
      </c>
    </row>
    <row r="43" spans="1:5" ht="12.75">
      <c r="A43" s="28" t="s">
        <v>44</v>
      </c>
      <c r="E43" s="29" t="s">
        <v>41</v>
      </c>
    </row>
    <row r="44" spans="1:5" ht="12.75">
      <c r="A44" s="30" t="s">
        <v>45</v>
      </c>
      <c r="E44" s="31" t="s">
        <v>46</v>
      </c>
    </row>
    <row r="45" spans="1:5" ht="12.75">
      <c r="A45" t="s">
        <v>47</v>
      </c>
      <c r="E45" s="29" t="s">
        <v>41</v>
      </c>
    </row>
    <row r="46" spans="1:16" ht="12.75">
      <c r="A46" s="18" t="s">
        <v>39</v>
      </c>
      <c s="23" t="s">
        <v>36</v>
      </c>
      <c s="23" t="s">
        <v>85</v>
      </c>
      <c s="18" t="s">
        <v>65</v>
      </c>
      <c s="24" t="s">
        <v>86</v>
      </c>
      <c s="25" t="s">
        <v>43</v>
      </c>
      <c s="26">
        <v>1</v>
      </c>
      <c s="27">
        <v>0</v>
      </c>
      <c s="27">
        <f>ROUND(ROUND(H46,2)*ROUND(G46,3),2)</f>
      </c>
      <c r="O46">
        <f>(I46*21)/100</f>
      </c>
      <c t="s">
        <v>17</v>
      </c>
    </row>
    <row r="47" spans="1:5" ht="12.75">
      <c r="A47" s="28" t="s">
        <v>44</v>
      </c>
      <c r="E47" s="29" t="s">
        <v>41</v>
      </c>
    </row>
    <row r="48" spans="1:5" ht="12.75">
      <c r="A48" s="30" t="s">
        <v>45</v>
      </c>
      <c r="E48" s="31" t="s">
        <v>46</v>
      </c>
    </row>
    <row r="49" spans="1:5" ht="12.75">
      <c r="A49" t="s">
        <v>47</v>
      </c>
      <c r="E49" s="29" t="s">
        <v>41</v>
      </c>
    </row>
    <row r="50" spans="1:16" ht="12.75">
      <c r="A50" s="18" t="s">
        <v>39</v>
      </c>
      <c s="23" t="s">
        <v>87</v>
      </c>
      <c s="23" t="s">
        <v>88</v>
      </c>
      <c s="18" t="s">
        <v>65</v>
      </c>
      <c s="24" t="s">
        <v>89</v>
      </c>
      <c s="25" t="s">
        <v>43</v>
      </c>
      <c s="26">
        <v>1</v>
      </c>
      <c s="27">
        <v>0</v>
      </c>
      <c s="27">
        <f>ROUND(ROUND(H50,2)*ROUND(G50,3),2)</f>
      </c>
      <c r="O50">
        <f>(I50*21)/100</f>
      </c>
      <c t="s">
        <v>17</v>
      </c>
    </row>
    <row r="51" spans="1:5" ht="12.75">
      <c r="A51" s="28" t="s">
        <v>44</v>
      </c>
      <c r="E51" s="29" t="s">
        <v>90</v>
      </c>
    </row>
    <row r="52" spans="1:5" ht="12.75">
      <c r="A52" s="30" t="s">
        <v>45</v>
      </c>
      <c r="E52" s="31" t="s">
        <v>46</v>
      </c>
    </row>
    <row r="53" spans="1:5" ht="12.75">
      <c r="A53" t="s">
        <v>47</v>
      </c>
      <c r="E53" s="29" t="s">
        <v>41</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2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0+O8+O13+O82+O127+O152+O161+O182+O191</f>
      </c>
      <c t="s">
        <v>16</v>
      </c>
    </row>
    <row r="3" spans="1:16" ht="15" customHeight="1">
      <c r="A3" t="s">
        <v>1</v>
      </c>
      <c s="8" t="s">
        <v>4</v>
      </c>
      <c s="9" t="s">
        <v>5</v>
      </c>
      <c s="1"/>
      <c s="10" t="s">
        <v>6</v>
      </c>
      <c s="1"/>
      <c s="4"/>
      <c s="3" t="s">
        <v>1719</v>
      </c>
      <c s="32">
        <f>0+I8+I13+I82+I127+I152+I161+I182+I191</f>
      </c>
      <c r="O3" t="s">
        <v>13</v>
      </c>
      <c t="s">
        <v>17</v>
      </c>
    </row>
    <row r="4" spans="1:16" ht="15" customHeight="1">
      <c r="A4" t="s">
        <v>7</v>
      </c>
      <c s="12" t="s">
        <v>12</v>
      </c>
      <c s="13" t="s">
        <v>1719</v>
      </c>
      <c s="5"/>
      <c s="14" t="s">
        <v>1720</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346</v>
      </c>
      <c s="18" t="s">
        <v>41</v>
      </c>
      <c s="24" t="s">
        <v>347</v>
      </c>
      <c s="25" t="s">
        <v>98</v>
      </c>
      <c s="26">
        <v>1709.66</v>
      </c>
      <c s="27">
        <v>0</v>
      </c>
      <c s="27">
        <f>ROUND(ROUND(H9,2)*ROUND(G9,3),2)</f>
      </c>
      <c r="O9">
        <f>(I9*21)/100</f>
      </c>
      <c t="s">
        <v>17</v>
      </c>
    </row>
    <row r="10" spans="1:5" ht="12.75">
      <c r="A10" s="28" t="s">
        <v>44</v>
      </c>
      <c r="E10" s="29" t="s">
        <v>973</v>
      </c>
    </row>
    <row r="11" spans="1:5" ht="63.75">
      <c r="A11" s="30" t="s">
        <v>45</v>
      </c>
      <c r="E11" s="31" t="s">
        <v>1721</v>
      </c>
    </row>
    <row r="12" spans="1:5" ht="25.5">
      <c r="A12" t="s">
        <v>47</v>
      </c>
      <c r="E12" s="29" t="s">
        <v>350</v>
      </c>
    </row>
    <row r="13" spans="1:18" ht="12.75" customHeight="1">
      <c r="A13" s="5" t="s">
        <v>37</v>
      </c>
      <c s="5"/>
      <c s="35" t="s">
        <v>23</v>
      </c>
      <c s="5"/>
      <c s="21" t="s">
        <v>355</v>
      </c>
      <c s="5"/>
      <c s="5"/>
      <c s="5"/>
      <c s="36">
        <f>0+Q13</f>
      </c>
      <c r="O13">
        <f>0+R13</f>
      </c>
      <c r="Q13">
        <f>0+I14+I18+I22+I26+I30+I34+I38+I42+I46+I50+I54+I58+I62+I66+I70+I74+I78</f>
      </c>
      <c>
        <f>0+O14+O18+O22+O26+O30+O34+O38+O42+O46+O50+O54+O58+O62+O66+O70+O74+O78</f>
      </c>
    </row>
    <row r="14" spans="1:16" ht="12.75">
      <c r="A14" s="18" t="s">
        <v>39</v>
      </c>
      <c s="23" t="s">
        <v>17</v>
      </c>
      <c s="23" t="s">
        <v>533</v>
      </c>
      <c s="18" t="s">
        <v>41</v>
      </c>
      <c s="24" t="s">
        <v>534</v>
      </c>
      <c s="25" t="s">
        <v>170</v>
      </c>
      <c s="26">
        <v>211.2</v>
      </c>
      <c s="27">
        <v>0</v>
      </c>
      <c s="27">
        <f>ROUND(ROUND(H14,2)*ROUND(G14,3),2)</f>
      </c>
      <c r="O14">
        <f>(I14*21)/100</f>
      </c>
      <c t="s">
        <v>17</v>
      </c>
    </row>
    <row r="15" spans="1:5" ht="51">
      <c r="A15" s="28" t="s">
        <v>44</v>
      </c>
      <c r="E15" s="29" t="s">
        <v>1722</v>
      </c>
    </row>
    <row r="16" spans="1:5" ht="12.75">
      <c r="A16" s="30" t="s">
        <v>45</v>
      </c>
      <c r="E16" s="31" t="s">
        <v>1723</v>
      </c>
    </row>
    <row r="17" spans="1:5" ht="38.25">
      <c r="A17" t="s">
        <v>47</v>
      </c>
      <c r="E17" s="29" t="s">
        <v>537</v>
      </c>
    </row>
    <row r="18" spans="1:16" ht="12.75">
      <c r="A18" s="18" t="s">
        <v>39</v>
      </c>
      <c s="23" t="s">
        <v>16</v>
      </c>
      <c s="23" t="s">
        <v>1724</v>
      </c>
      <c s="18" t="s">
        <v>41</v>
      </c>
      <c s="24" t="s">
        <v>1725</v>
      </c>
      <c s="25" t="s">
        <v>104</v>
      </c>
      <c s="26">
        <v>88.2</v>
      </c>
      <c s="27">
        <v>0</v>
      </c>
      <c s="27">
        <f>ROUND(ROUND(H18,2)*ROUND(G18,3),2)</f>
      </c>
      <c r="O18">
        <f>(I18*21)/100</f>
      </c>
      <c t="s">
        <v>17</v>
      </c>
    </row>
    <row r="19" spans="1:5" ht="38.25">
      <c r="A19" s="28" t="s">
        <v>44</v>
      </c>
      <c r="E19" s="29" t="s">
        <v>1726</v>
      </c>
    </row>
    <row r="20" spans="1:5" ht="12.75">
      <c r="A20" s="30" t="s">
        <v>45</v>
      </c>
      <c r="E20" s="31" t="s">
        <v>1727</v>
      </c>
    </row>
    <row r="21" spans="1:5" ht="25.5">
      <c r="A21" t="s">
        <v>47</v>
      </c>
      <c r="E21" s="29" t="s">
        <v>1728</v>
      </c>
    </row>
    <row r="22" spans="1:16" ht="12.75">
      <c r="A22" s="18" t="s">
        <v>39</v>
      </c>
      <c s="23" t="s">
        <v>27</v>
      </c>
      <c s="23" t="s">
        <v>1531</v>
      </c>
      <c s="18" t="s">
        <v>41</v>
      </c>
      <c s="24" t="s">
        <v>1532</v>
      </c>
      <c s="25" t="s">
        <v>1533</v>
      </c>
      <c s="26">
        <v>48</v>
      </c>
      <c s="27">
        <v>0</v>
      </c>
      <c s="27">
        <f>ROUND(ROUND(H22,2)*ROUND(G22,3),2)</f>
      </c>
      <c r="O22">
        <f>(I22*21)/100</f>
      </c>
      <c t="s">
        <v>17</v>
      </c>
    </row>
    <row r="23" spans="1:5" ht="12.75">
      <c r="A23" s="28" t="s">
        <v>44</v>
      </c>
      <c r="E23" s="29" t="s">
        <v>1729</v>
      </c>
    </row>
    <row r="24" spans="1:5" ht="12.75">
      <c r="A24" s="30" t="s">
        <v>45</v>
      </c>
      <c r="E24" s="31" t="s">
        <v>1730</v>
      </c>
    </row>
    <row r="25" spans="1:5" ht="38.25">
      <c r="A25" t="s">
        <v>47</v>
      </c>
      <c r="E25" s="29" t="s">
        <v>1536</v>
      </c>
    </row>
    <row r="26" spans="1:16" ht="12.75">
      <c r="A26" s="18" t="s">
        <v>39</v>
      </c>
      <c s="23" t="s">
        <v>29</v>
      </c>
      <c s="23" t="s">
        <v>550</v>
      </c>
      <c s="18" t="s">
        <v>41</v>
      </c>
      <c s="24" t="s">
        <v>551</v>
      </c>
      <c s="25" t="s">
        <v>358</v>
      </c>
      <c s="26">
        <v>236.76</v>
      </c>
      <c s="27">
        <v>0</v>
      </c>
      <c s="27">
        <f>ROUND(ROUND(H26,2)*ROUND(G26,3),2)</f>
      </c>
      <c r="O26">
        <f>(I26*21)/100</f>
      </c>
      <c t="s">
        <v>17</v>
      </c>
    </row>
    <row r="27" spans="1:5" ht="63.75">
      <c r="A27" s="28" t="s">
        <v>44</v>
      </c>
      <c r="E27" s="29" t="s">
        <v>1731</v>
      </c>
    </row>
    <row r="28" spans="1:5" ht="25.5">
      <c r="A28" s="30" t="s">
        <v>45</v>
      </c>
      <c r="E28" s="31" t="s">
        <v>1732</v>
      </c>
    </row>
    <row r="29" spans="1:5" ht="38.25">
      <c r="A29" t="s">
        <v>47</v>
      </c>
      <c r="E29" s="29" t="s">
        <v>554</v>
      </c>
    </row>
    <row r="30" spans="1:16" ht="12.75">
      <c r="A30" s="18" t="s">
        <v>39</v>
      </c>
      <c s="23" t="s">
        <v>31</v>
      </c>
      <c s="23" t="s">
        <v>919</v>
      </c>
      <c s="18" t="s">
        <v>41</v>
      </c>
      <c s="24" t="s">
        <v>920</v>
      </c>
      <c s="25" t="s">
        <v>358</v>
      </c>
      <c s="26">
        <v>748.36</v>
      </c>
      <c s="27">
        <v>0</v>
      </c>
      <c s="27">
        <f>ROUND(ROUND(H30,2)*ROUND(G30,3),2)</f>
      </c>
      <c r="O30">
        <f>(I30*21)/100</f>
      </c>
      <c t="s">
        <v>17</v>
      </c>
    </row>
    <row r="31" spans="1:5" ht="25.5">
      <c r="A31" s="28" t="s">
        <v>44</v>
      </c>
      <c r="E31" s="29" t="s">
        <v>1733</v>
      </c>
    </row>
    <row r="32" spans="1:5" ht="38.25">
      <c r="A32" s="30" t="s">
        <v>45</v>
      </c>
      <c r="E32" s="31" t="s">
        <v>1734</v>
      </c>
    </row>
    <row r="33" spans="1:5" ht="369.75">
      <c r="A33" t="s">
        <v>47</v>
      </c>
      <c r="E33" s="29" t="s">
        <v>561</v>
      </c>
    </row>
    <row r="34" spans="1:16" ht="12.75">
      <c r="A34" s="18" t="s">
        <v>39</v>
      </c>
      <c s="23" t="s">
        <v>77</v>
      </c>
      <c s="23" t="s">
        <v>923</v>
      </c>
      <c s="18" t="s">
        <v>41</v>
      </c>
      <c s="24" t="s">
        <v>924</v>
      </c>
      <c s="25" t="s">
        <v>364</v>
      </c>
      <c s="26">
        <v>8231.96</v>
      </c>
      <c s="27">
        <v>0</v>
      </c>
      <c s="27">
        <f>ROUND(ROUND(H34,2)*ROUND(G34,3),2)</f>
      </c>
      <c r="O34">
        <f>(I34*21)/100</f>
      </c>
      <c t="s">
        <v>17</v>
      </c>
    </row>
    <row r="35" spans="1:5" ht="12.75">
      <c r="A35" s="28" t="s">
        <v>44</v>
      </c>
      <c r="E35" s="29" t="s">
        <v>1735</v>
      </c>
    </row>
    <row r="36" spans="1:5" ht="12.75">
      <c r="A36" s="30" t="s">
        <v>45</v>
      </c>
      <c r="E36" s="31" t="s">
        <v>1736</v>
      </c>
    </row>
    <row r="37" spans="1:5" ht="25.5">
      <c r="A37" t="s">
        <v>47</v>
      </c>
      <c r="E37" s="29" t="s">
        <v>566</v>
      </c>
    </row>
    <row r="38" spans="1:16" ht="12.75">
      <c r="A38" s="18" t="s">
        <v>39</v>
      </c>
      <c s="23" t="s">
        <v>80</v>
      </c>
      <c s="23" t="s">
        <v>1638</v>
      </c>
      <c s="18" t="s">
        <v>41</v>
      </c>
      <c s="24" t="s">
        <v>1639</v>
      </c>
      <c s="25" t="s">
        <v>358</v>
      </c>
      <c s="26">
        <v>106.47</v>
      </c>
      <c s="27">
        <v>0</v>
      </c>
      <c s="27">
        <f>ROUND(ROUND(H38,2)*ROUND(G38,3),2)</f>
      </c>
      <c r="O38">
        <f>(I38*21)/100</f>
      </c>
      <c t="s">
        <v>17</v>
      </c>
    </row>
    <row r="39" spans="1:5" ht="25.5">
      <c r="A39" s="28" t="s">
        <v>44</v>
      </c>
      <c r="E39" s="29" t="s">
        <v>1737</v>
      </c>
    </row>
    <row r="40" spans="1:5" ht="12.75">
      <c r="A40" s="30" t="s">
        <v>45</v>
      </c>
      <c r="E40" s="31" t="s">
        <v>1738</v>
      </c>
    </row>
    <row r="41" spans="1:5" ht="369.75">
      <c r="A41" t="s">
        <v>47</v>
      </c>
      <c r="E41" s="29" t="s">
        <v>1642</v>
      </c>
    </row>
    <row r="42" spans="1:16" ht="12.75">
      <c r="A42" s="18" t="s">
        <v>39</v>
      </c>
      <c s="23" t="s">
        <v>34</v>
      </c>
      <c s="23" t="s">
        <v>1643</v>
      </c>
      <c s="18" t="s">
        <v>41</v>
      </c>
      <c s="24" t="s">
        <v>1644</v>
      </c>
      <c s="25" t="s">
        <v>364</v>
      </c>
      <c s="26">
        <v>1171.17</v>
      </c>
      <c s="27">
        <v>0</v>
      </c>
      <c s="27">
        <f>ROUND(ROUND(H42,2)*ROUND(G42,3),2)</f>
      </c>
      <c r="O42">
        <f>(I42*21)/100</f>
      </c>
      <c t="s">
        <v>17</v>
      </c>
    </row>
    <row r="43" spans="1:5" ht="12.75">
      <c r="A43" s="28" t="s">
        <v>44</v>
      </c>
      <c r="E43" s="29" t="s">
        <v>1645</v>
      </c>
    </row>
    <row r="44" spans="1:5" ht="12.75">
      <c r="A44" s="30" t="s">
        <v>45</v>
      </c>
      <c r="E44" s="31" t="s">
        <v>1739</v>
      </c>
    </row>
    <row r="45" spans="1:5" ht="25.5">
      <c r="A45" t="s">
        <v>47</v>
      </c>
      <c r="E45" s="29" t="s">
        <v>566</v>
      </c>
    </row>
    <row r="46" spans="1:16" ht="12.75">
      <c r="A46" s="18" t="s">
        <v>39</v>
      </c>
      <c s="23" t="s">
        <v>36</v>
      </c>
      <c s="23" t="s">
        <v>368</v>
      </c>
      <c s="18" t="s">
        <v>41</v>
      </c>
      <c s="24" t="s">
        <v>369</v>
      </c>
      <c s="25" t="s">
        <v>358</v>
      </c>
      <c s="26">
        <v>854.83</v>
      </c>
      <c s="27">
        <v>0</v>
      </c>
      <c s="27">
        <f>ROUND(ROUND(H46,2)*ROUND(G46,3),2)</f>
      </c>
      <c r="O46">
        <f>(I46*21)/100</f>
      </c>
      <c t="s">
        <v>17</v>
      </c>
    </row>
    <row r="47" spans="1:5" ht="12.75">
      <c r="A47" s="28" t="s">
        <v>44</v>
      </c>
      <c r="E47" s="29" t="s">
        <v>370</v>
      </c>
    </row>
    <row r="48" spans="1:5" ht="63.75">
      <c r="A48" s="30" t="s">
        <v>45</v>
      </c>
      <c r="E48" s="31" t="s">
        <v>1740</v>
      </c>
    </row>
    <row r="49" spans="1:5" ht="191.25">
      <c r="A49" t="s">
        <v>47</v>
      </c>
      <c r="E49" s="29" t="s">
        <v>372</v>
      </c>
    </row>
    <row r="50" spans="1:16" ht="12.75">
      <c r="A50" s="18" t="s">
        <v>39</v>
      </c>
      <c s="23" t="s">
        <v>87</v>
      </c>
      <c s="23" t="s">
        <v>607</v>
      </c>
      <c s="18" t="s">
        <v>23</v>
      </c>
      <c s="24" t="s">
        <v>608</v>
      </c>
      <c s="25" t="s">
        <v>358</v>
      </c>
      <c s="26">
        <v>123.965</v>
      </c>
      <c s="27">
        <v>0</v>
      </c>
      <c s="27">
        <f>ROUND(ROUND(H50,2)*ROUND(G50,3),2)</f>
      </c>
      <c r="O50">
        <f>(I50*21)/100</f>
      </c>
      <c t="s">
        <v>17</v>
      </c>
    </row>
    <row r="51" spans="1:5" ht="38.25">
      <c r="A51" s="28" t="s">
        <v>44</v>
      </c>
      <c r="E51" s="29" t="s">
        <v>1741</v>
      </c>
    </row>
    <row r="52" spans="1:5" ht="38.25">
      <c r="A52" s="30" t="s">
        <v>45</v>
      </c>
      <c r="E52" s="31" t="s">
        <v>1742</v>
      </c>
    </row>
    <row r="53" spans="1:5" ht="229.5">
      <c r="A53" t="s">
        <v>47</v>
      </c>
      <c r="E53" s="29" t="s">
        <v>611</v>
      </c>
    </row>
    <row r="54" spans="1:16" ht="12.75">
      <c r="A54" s="18" t="s">
        <v>39</v>
      </c>
      <c s="23" t="s">
        <v>146</v>
      </c>
      <c s="23" t="s">
        <v>607</v>
      </c>
      <c s="18" t="s">
        <v>17</v>
      </c>
      <c s="24" t="s">
        <v>608</v>
      </c>
      <c s="25" t="s">
        <v>358</v>
      </c>
      <c s="26">
        <v>465.64</v>
      </c>
      <c s="27">
        <v>0</v>
      </c>
      <c s="27">
        <f>ROUND(ROUND(H54,2)*ROUND(G54,3),2)</f>
      </c>
      <c r="O54">
        <f>(I54*21)/100</f>
      </c>
      <c t="s">
        <v>17</v>
      </c>
    </row>
    <row r="55" spans="1:5" ht="38.25">
      <c r="A55" s="28" t="s">
        <v>44</v>
      </c>
      <c r="E55" s="29" t="s">
        <v>1743</v>
      </c>
    </row>
    <row r="56" spans="1:5" ht="38.25">
      <c r="A56" s="30" t="s">
        <v>45</v>
      </c>
      <c r="E56" s="31" t="s">
        <v>1744</v>
      </c>
    </row>
    <row r="57" spans="1:5" ht="229.5">
      <c r="A57" t="s">
        <v>47</v>
      </c>
      <c r="E57" s="29" t="s">
        <v>611</v>
      </c>
    </row>
    <row r="58" spans="1:16" ht="12.75">
      <c r="A58" s="18" t="s">
        <v>39</v>
      </c>
      <c s="23" t="s">
        <v>150</v>
      </c>
      <c s="23" t="s">
        <v>378</v>
      </c>
      <c s="18" t="s">
        <v>41</v>
      </c>
      <c s="24" t="s">
        <v>379</v>
      </c>
      <c s="25" t="s">
        <v>170</v>
      </c>
      <c s="26">
        <v>60.03</v>
      </c>
      <c s="27">
        <v>0</v>
      </c>
      <c s="27">
        <f>ROUND(ROUND(H58,2)*ROUND(G58,3),2)</f>
      </c>
      <c r="O58">
        <f>(I58*21)/100</f>
      </c>
      <c t="s">
        <v>17</v>
      </c>
    </row>
    <row r="59" spans="1:5" ht="25.5">
      <c r="A59" s="28" t="s">
        <v>44</v>
      </c>
      <c r="E59" s="29" t="s">
        <v>1745</v>
      </c>
    </row>
    <row r="60" spans="1:5" ht="12.75">
      <c r="A60" s="30" t="s">
        <v>45</v>
      </c>
      <c r="E60" s="31" t="s">
        <v>1746</v>
      </c>
    </row>
    <row r="61" spans="1:5" ht="25.5">
      <c r="A61" t="s">
        <v>47</v>
      </c>
      <c r="E61" s="29" t="s">
        <v>382</v>
      </c>
    </row>
    <row r="62" spans="1:16" ht="12.75">
      <c r="A62" s="18" t="s">
        <v>39</v>
      </c>
      <c s="23" t="s">
        <v>156</v>
      </c>
      <c s="23" t="s">
        <v>1652</v>
      </c>
      <c s="18" t="s">
        <v>41</v>
      </c>
      <c s="24" t="s">
        <v>1653</v>
      </c>
      <c s="25" t="s">
        <v>170</v>
      </c>
      <c s="26">
        <v>247.23</v>
      </c>
      <c s="27">
        <v>0</v>
      </c>
      <c s="27">
        <f>ROUND(ROUND(H62,2)*ROUND(G62,3),2)</f>
      </c>
      <c r="O62">
        <f>(I62*21)/100</f>
      </c>
      <c t="s">
        <v>17</v>
      </c>
    </row>
    <row r="63" spans="1:5" ht="25.5">
      <c r="A63" s="28" t="s">
        <v>44</v>
      </c>
      <c r="E63" s="29" t="s">
        <v>1747</v>
      </c>
    </row>
    <row r="64" spans="1:5" ht="12.75">
      <c r="A64" s="30" t="s">
        <v>45</v>
      </c>
      <c r="E64" s="31" t="s">
        <v>1748</v>
      </c>
    </row>
    <row r="65" spans="1:5" ht="25.5">
      <c r="A65" t="s">
        <v>47</v>
      </c>
      <c r="E65" s="29" t="s">
        <v>382</v>
      </c>
    </row>
    <row r="66" spans="1:16" ht="12.75">
      <c r="A66" s="18" t="s">
        <v>39</v>
      </c>
      <c s="23" t="s">
        <v>161</v>
      </c>
      <c s="23" t="s">
        <v>621</v>
      </c>
      <c s="18" t="s">
        <v>41</v>
      </c>
      <c s="24" t="s">
        <v>622</v>
      </c>
      <c s="25" t="s">
        <v>170</v>
      </c>
      <c s="26">
        <v>166.555</v>
      </c>
      <c s="27">
        <v>0</v>
      </c>
      <c s="27">
        <f>ROUND(ROUND(H66,2)*ROUND(G66,3),2)</f>
      </c>
      <c r="O66">
        <f>(I66*21)/100</f>
      </c>
      <c t="s">
        <v>17</v>
      </c>
    </row>
    <row r="67" spans="1:5" ht="25.5">
      <c r="A67" s="28" t="s">
        <v>44</v>
      </c>
      <c r="E67" s="29" t="s">
        <v>1749</v>
      </c>
    </row>
    <row r="68" spans="1:5" ht="25.5">
      <c r="A68" s="30" t="s">
        <v>45</v>
      </c>
      <c r="E68" s="31" t="s">
        <v>1750</v>
      </c>
    </row>
    <row r="69" spans="1:5" ht="12.75">
      <c r="A69" t="s">
        <v>47</v>
      </c>
      <c r="E69" s="29" t="s">
        <v>1029</v>
      </c>
    </row>
    <row r="70" spans="1:16" ht="12.75">
      <c r="A70" s="18" t="s">
        <v>39</v>
      </c>
      <c s="23" t="s">
        <v>167</v>
      </c>
      <c s="23" t="s">
        <v>626</v>
      </c>
      <c s="18" t="s">
        <v>41</v>
      </c>
      <c s="24" t="s">
        <v>627</v>
      </c>
      <c s="25" t="s">
        <v>170</v>
      </c>
      <c s="26">
        <v>166.555</v>
      </c>
      <c s="27">
        <v>0</v>
      </c>
      <c s="27">
        <f>ROUND(ROUND(H70,2)*ROUND(G70,3),2)</f>
      </c>
      <c r="O70">
        <f>(I70*21)/100</f>
      </c>
      <c t="s">
        <v>17</v>
      </c>
    </row>
    <row r="71" spans="1:5" ht="38.25">
      <c r="A71" s="28" t="s">
        <v>44</v>
      </c>
      <c r="E71" s="29" t="s">
        <v>1751</v>
      </c>
    </row>
    <row r="72" spans="1:5" ht="25.5">
      <c r="A72" s="30" t="s">
        <v>45</v>
      </c>
      <c r="E72" s="31" t="s">
        <v>1750</v>
      </c>
    </row>
    <row r="73" spans="1:5" ht="38.25">
      <c r="A73" t="s">
        <v>47</v>
      </c>
      <c r="E73" s="29" t="s">
        <v>629</v>
      </c>
    </row>
    <row r="74" spans="1:16" ht="12.75">
      <c r="A74" s="18" t="s">
        <v>39</v>
      </c>
      <c s="23" t="s">
        <v>174</v>
      </c>
      <c s="23" t="s">
        <v>630</v>
      </c>
      <c s="18" t="s">
        <v>41</v>
      </c>
      <c s="24" t="s">
        <v>631</v>
      </c>
      <c s="25" t="s">
        <v>170</v>
      </c>
      <c s="26">
        <v>166.555</v>
      </c>
      <c s="27">
        <v>0</v>
      </c>
      <c s="27">
        <f>ROUND(ROUND(H74,2)*ROUND(G74,3),2)</f>
      </c>
      <c r="O74">
        <f>(I74*21)/100</f>
      </c>
      <c t="s">
        <v>17</v>
      </c>
    </row>
    <row r="75" spans="1:5" ht="38.25">
      <c r="A75" s="28" t="s">
        <v>44</v>
      </c>
      <c r="E75" s="29" t="s">
        <v>1752</v>
      </c>
    </row>
    <row r="76" spans="1:5" ht="25.5">
      <c r="A76" s="30" t="s">
        <v>45</v>
      </c>
      <c r="E76" s="31" t="s">
        <v>1750</v>
      </c>
    </row>
    <row r="77" spans="1:5" ht="25.5">
      <c r="A77" t="s">
        <v>47</v>
      </c>
      <c r="E77" s="29" t="s">
        <v>633</v>
      </c>
    </row>
    <row r="78" spans="1:16" ht="12.75">
      <c r="A78" s="18" t="s">
        <v>39</v>
      </c>
      <c s="23" t="s">
        <v>179</v>
      </c>
      <c s="23" t="s">
        <v>634</v>
      </c>
      <c s="18" t="s">
        <v>41</v>
      </c>
      <c s="24" t="s">
        <v>635</v>
      </c>
      <c s="25" t="s">
        <v>170</v>
      </c>
      <c s="26">
        <v>166.555</v>
      </c>
      <c s="27">
        <v>0</v>
      </c>
      <c s="27">
        <f>ROUND(ROUND(H78,2)*ROUND(G78,3),2)</f>
      </c>
      <c r="O78">
        <f>(I78*21)/100</f>
      </c>
      <c t="s">
        <v>17</v>
      </c>
    </row>
    <row r="79" spans="1:5" ht="25.5">
      <c r="A79" s="28" t="s">
        <v>44</v>
      </c>
      <c r="E79" s="29" t="s">
        <v>1753</v>
      </c>
    </row>
    <row r="80" spans="1:5" ht="25.5">
      <c r="A80" s="30" t="s">
        <v>45</v>
      </c>
      <c r="E80" s="31" t="s">
        <v>1750</v>
      </c>
    </row>
    <row r="81" spans="1:5" ht="38.25">
      <c r="A81" t="s">
        <v>47</v>
      </c>
      <c r="E81" s="29" t="s">
        <v>637</v>
      </c>
    </row>
    <row r="82" spans="1:18" ht="12.75" customHeight="1">
      <c r="A82" s="5" t="s">
        <v>37</v>
      </c>
      <c s="5"/>
      <c s="35" t="s">
        <v>17</v>
      </c>
      <c s="5"/>
      <c s="21" t="s">
        <v>645</v>
      </c>
      <c s="5"/>
      <c s="5"/>
      <c s="5"/>
      <c s="36">
        <f>0+Q82</f>
      </c>
      <c r="O82">
        <f>0+R82</f>
      </c>
      <c r="Q82">
        <f>0+I83+I87+I91+I95+I99+I103+I107+I111+I115+I119+I123</f>
      </c>
      <c>
        <f>0+O83+O87+O91+O95+O99+O103+O107+O111+O115+O119+O123</f>
      </c>
    </row>
    <row r="83" spans="1:16" ht="12.75">
      <c r="A83" s="18" t="s">
        <v>39</v>
      </c>
      <c s="23" t="s">
        <v>185</v>
      </c>
      <c s="23" t="s">
        <v>1754</v>
      </c>
      <c s="18" t="s">
        <v>41</v>
      </c>
      <c s="24" t="s">
        <v>1755</v>
      </c>
      <c s="25" t="s">
        <v>358</v>
      </c>
      <c s="26">
        <v>26.46</v>
      </c>
      <c s="27">
        <v>0</v>
      </c>
      <c s="27">
        <f>ROUND(ROUND(H83,2)*ROUND(G83,3),2)</f>
      </c>
      <c r="O83">
        <f>(I83*21)/100</f>
      </c>
      <c t="s">
        <v>17</v>
      </c>
    </row>
    <row r="84" spans="1:5" ht="25.5">
      <c r="A84" s="28" t="s">
        <v>44</v>
      </c>
      <c r="E84" s="29" t="s">
        <v>1756</v>
      </c>
    </row>
    <row r="85" spans="1:5" ht="12.75">
      <c r="A85" s="30" t="s">
        <v>45</v>
      </c>
      <c r="E85" s="31" t="s">
        <v>1757</v>
      </c>
    </row>
    <row r="86" spans="1:5" ht="51">
      <c r="A86" t="s">
        <v>47</v>
      </c>
      <c r="E86" s="29" t="s">
        <v>1758</v>
      </c>
    </row>
    <row r="87" spans="1:16" ht="12.75">
      <c r="A87" s="18" t="s">
        <v>39</v>
      </c>
      <c s="23" t="s">
        <v>191</v>
      </c>
      <c s="23" t="s">
        <v>651</v>
      </c>
      <c s="18" t="s">
        <v>41</v>
      </c>
      <c s="24" t="s">
        <v>652</v>
      </c>
      <c s="25" t="s">
        <v>170</v>
      </c>
      <c s="26">
        <v>82.28</v>
      </c>
      <c s="27">
        <v>0</v>
      </c>
      <c s="27">
        <f>ROUND(ROUND(H87,2)*ROUND(G87,3),2)</f>
      </c>
      <c r="O87">
        <f>(I87*21)/100</f>
      </c>
      <c t="s">
        <v>17</v>
      </c>
    </row>
    <row r="88" spans="1:5" ht="25.5">
      <c r="A88" s="28" t="s">
        <v>44</v>
      </c>
      <c r="E88" s="29" t="s">
        <v>1759</v>
      </c>
    </row>
    <row r="89" spans="1:5" ht="12.75">
      <c r="A89" s="30" t="s">
        <v>45</v>
      </c>
      <c r="E89" s="31" t="s">
        <v>1760</v>
      </c>
    </row>
    <row r="90" spans="1:5" ht="51">
      <c r="A90" t="s">
        <v>47</v>
      </c>
      <c r="E90" s="29" t="s">
        <v>655</v>
      </c>
    </row>
    <row r="91" spans="1:16" ht="12.75">
      <c r="A91" s="18" t="s">
        <v>39</v>
      </c>
      <c s="23" t="s">
        <v>197</v>
      </c>
      <c s="23" t="s">
        <v>1661</v>
      </c>
      <c s="18" t="s">
        <v>41</v>
      </c>
      <c s="24" t="s">
        <v>1662</v>
      </c>
      <c s="25" t="s">
        <v>358</v>
      </c>
      <c s="26">
        <v>2.4</v>
      </c>
      <c s="27">
        <v>0</v>
      </c>
      <c s="27">
        <f>ROUND(ROUND(H91,2)*ROUND(G91,3),2)</f>
      </c>
      <c r="O91">
        <f>(I91*21)/100</f>
      </c>
      <c t="s">
        <v>17</v>
      </c>
    </row>
    <row r="92" spans="1:5" ht="38.25">
      <c r="A92" s="28" t="s">
        <v>44</v>
      </c>
      <c r="E92" s="29" t="s">
        <v>1761</v>
      </c>
    </row>
    <row r="93" spans="1:5" ht="12.75">
      <c r="A93" s="30" t="s">
        <v>45</v>
      </c>
      <c r="E93" s="31" t="s">
        <v>1762</v>
      </c>
    </row>
    <row r="94" spans="1:5" ht="409.5">
      <c r="A94" t="s">
        <v>47</v>
      </c>
      <c r="E94" s="29" t="s">
        <v>1763</v>
      </c>
    </row>
    <row r="95" spans="1:16" ht="12.75">
      <c r="A95" s="18" t="s">
        <v>39</v>
      </c>
      <c s="23" t="s">
        <v>200</v>
      </c>
      <c s="23" t="s">
        <v>1666</v>
      </c>
      <c s="18" t="s">
        <v>41</v>
      </c>
      <c s="24" t="s">
        <v>1667</v>
      </c>
      <c s="25" t="s">
        <v>98</v>
      </c>
      <c s="26">
        <v>3.2</v>
      </c>
      <c s="27">
        <v>0</v>
      </c>
      <c s="27">
        <f>ROUND(ROUND(H95,2)*ROUND(G95,3),2)</f>
      </c>
      <c r="O95">
        <f>(I95*21)/100</f>
      </c>
      <c t="s">
        <v>17</v>
      </c>
    </row>
    <row r="96" spans="1:5" ht="63.75">
      <c r="A96" s="28" t="s">
        <v>44</v>
      </c>
      <c r="E96" s="29" t="s">
        <v>1764</v>
      </c>
    </row>
    <row r="97" spans="1:5" ht="12.75">
      <c r="A97" s="30" t="s">
        <v>45</v>
      </c>
      <c r="E97" s="31" t="s">
        <v>1765</v>
      </c>
    </row>
    <row r="98" spans="1:5" ht="293.25">
      <c r="A98" t="s">
        <v>47</v>
      </c>
      <c r="E98" s="29" t="s">
        <v>1766</v>
      </c>
    </row>
    <row r="99" spans="1:16" ht="12.75">
      <c r="A99" s="18" t="s">
        <v>39</v>
      </c>
      <c s="23" t="s">
        <v>204</v>
      </c>
      <c s="23" t="s">
        <v>1671</v>
      </c>
      <c s="18" t="s">
        <v>41</v>
      </c>
      <c s="24" t="s">
        <v>1767</v>
      </c>
      <c s="25" t="s">
        <v>104</v>
      </c>
      <c s="26">
        <v>32</v>
      </c>
      <c s="27">
        <v>0</v>
      </c>
      <c s="27">
        <f>ROUND(ROUND(H99,2)*ROUND(G99,3),2)</f>
      </c>
      <c r="O99">
        <f>(I99*21)/100</f>
      </c>
      <c t="s">
        <v>17</v>
      </c>
    </row>
    <row r="100" spans="1:5" ht="51">
      <c r="A100" s="28" t="s">
        <v>44</v>
      </c>
      <c r="E100" s="29" t="s">
        <v>1768</v>
      </c>
    </row>
    <row r="101" spans="1:5" ht="12.75">
      <c r="A101" s="30" t="s">
        <v>45</v>
      </c>
      <c r="E101" s="31" t="s">
        <v>1769</v>
      </c>
    </row>
    <row r="102" spans="1:5" ht="178.5">
      <c r="A102" t="s">
        <v>47</v>
      </c>
      <c r="E102" s="29" t="s">
        <v>1770</v>
      </c>
    </row>
    <row r="103" spans="1:16" ht="12.75">
      <c r="A103" s="18" t="s">
        <v>39</v>
      </c>
      <c s="23" t="s">
        <v>208</v>
      </c>
      <c s="23" t="s">
        <v>1550</v>
      </c>
      <c s="18" t="s">
        <v>41</v>
      </c>
      <c s="24" t="s">
        <v>1551</v>
      </c>
      <c s="25" t="s">
        <v>358</v>
      </c>
      <c s="26">
        <v>1.7</v>
      </c>
      <c s="27">
        <v>0</v>
      </c>
      <c s="27">
        <f>ROUND(ROUND(H103,2)*ROUND(G103,3),2)</f>
      </c>
      <c r="O103">
        <f>(I103*21)/100</f>
      </c>
      <c t="s">
        <v>17</v>
      </c>
    </row>
    <row r="104" spans="1:5" ht="25.5">
      <c r="A104" s="28" t="s">
        <v>44</v>
      </c>
      <c r="E104" s="29" t="s">
        <v>1771</v>
      </c>
    </row>
    <row r="105" spans="1:5" ht="12.75">
      <c r="A105" s="30" t="s">
        <v>45</v>
      </c>
      <c r="E105" s="31" t="s">
        <v>1772</v>
      </c>
    </row>
    <row r="106" spans="1:5" ht="357">
      <c r="A106" t="s">
        <v>47</v>
      </c>
      <c r="E106" s="29" t="s">
        <v>666</v>
      </c>
    </row>
    <row r="107" spans="1:16" ht="12.75">
      <c r="A107" s="18" t="s">
        <v>39</v>
      </c>
      <c s="23" t="s">
        <v>213</v>
      </c>
      <c s="23" t="s">
        <v>1554</v>
      </c>
      <c s="18" t="s">
        <v>41</v>
      </c>
      <c s="24" t="s">
        <v>1555</v>
      </c>
      <c s="25" t="s">
        <v>358</v>
      </c>
      <c s="26">
        <v>73.584</v>
      </c>
      <c s="27">
        <v>0</v>
      </c>
      <c s="27">
        <f>ROUND(ROUND(H107,2)*ROUND(G107,3),2)</f>
      </c>
      <c r="O107">
        <f>(I107*21)/100</f>
      </c>
      <c t="s">
        <v>17</v>
      </c>
    </row>
    <row r="108" spans="1:5" ht="114.75">
      <c r="A108" s="28" t="s">
        <v>44</v>
      </c>
      <c r="E108" s="29" t="s">
        <v>1773</v>
      </c>
    </row>
    <row r="109" spans="1:5" ht="12.75">
      <c r="A109" s="30" t="s">
        <v>45</v>
      </c>
      <c r="E109" s="31" t="s">
        <v>1774</v>
      </c>
    </row>
    <row r="110" spans="1:5" ht="357">
      <c r="A110" t="s">
        <v>47</v>
      </c>
      <c r="E110" s="29" t="s">
        <v>666</v>
      </c>
    </row>
    <row r="111" spans="1:16" ht="12.75">
      <c r="A111" s="18" t="s">
        <v>39</v>
      </c>
      <c s="23" t="s">
        <v>217</v>
      </c>
      <c s="23" t="s">
        <v>1775</v>
      </c>
      <c s="18" t="s">
        <v>41</v>
      </c>
      <c s="24" t="s">
        <v>1776</v>
      </c>
      <c s="25" t="s">
        <v>98</v>
      </c>
      <c s="26">
        <v>14.44</v>
      </c>
      <c s="27">
        <v>0</v>
      </c>
      <c s="27">
        <f>ROUND(ROUND(H111,2)*ROUND(G111,3),2)</f>
      </c>
      <c r="O111">
        <f>(I111*21)/100</f>
      </c>
      <c t="s">
        <v>17</v>
      </c>
    </row>
    <row r="112" spans="1:5" ht="38.25">
      <c r="A112" s="28" t="s">
        <v>44</v>
      </c>
      <c r="E112" s="29" t="s">
        <v>1777</v>
      </c>
    </row>
    <row r="113" spans="1:5" ht="12.75">
      <c r="A113" s="30" t="s">
        <v>45</v>
      </c>
      <c r="E113" s="31" t="s">
        <v>1778</v>
      </c>
    </row>
    <row r="114" spans="1:5" ht="242.25">
      <c r="A114" t="s">
        <v>47</v>
      </c>
      <c r="E114" s="29" t="s">
        <v>1392</v>
      </c>
    </row>
    <row r="115" spans="1:16" ht="25.5">
      <c r="A115" s="18" t="s">
        <v>39</v>
      </c>
      <c s="23" t="s">
        <v>221</v>
      </c>
      <c s="23" t="s">
        <v>1779</v>
      </c>
      <c s="18" t="s">
        <v>23</v>
      </c>
      <c s="24" t="s">
        <v>1780</v>
      </c>
      <c s="25" t="s">
        <v>111</v>
      </c>
      <c s="26">
        <v>8</v>
      </c>
      <c s="27">
        <v>0</v>
      </c>
      <c s="27">
        <f>ROUND(ROUND(H115,2)*ROUND(G115,3),2)</f>
      </c>
      <c r="O115">
        <f>(I115*21)/100</f>
      </c>
      <c t="s">
        <v>17</v>
      </c>
    </row>
    <row r="116" spans="1:5" ht="255">
      <c r="A116" s="28" t="s">
        <v>44</v>
      </c>
      <c r="E116" s="29" t="s">
        <v>1781</v>
      </c>
    </row>
    <row r="117" spans="1:5" ht="12.75">
      <c r="A117" s="30" t="s">
        <v>45</v>
      </c>
      <c r="E117" s="31" t="s">
        <v>1782</v>
      </c>
    </row>
    <row r="118" spans="1:5" ht="63.75">
      <c r="A118" t="s">
        <v>47</v>
      </c>
      <c r="E118" s="29" t="s">
        <v>1783</v>
      </c>
    </row>
    <row r="119" spans="1:16" ht="25.5">
      <c r="A119" s="18" t="s">
        <v>39</v>
      </c>
      <c s="23" t="s">
        <v>225</v>
      </c>
      <c s="23" t="s">
        <v>1779</v>
      </c>
      <c s="18" t="s">
        <v>17</v>
      </c>
      <c s="24" t="s">
        <v>1780</v>
      </c>
      <c s="25" t="s">
        <v>111</v>
      </c>
      <c s="26">
        <v>693</v>
      </c>
      <c s="27">
        <v>0</v>
      </c>
      <c s="27">
        <f>ROUND(ROUND(H119,2)*ROUND(G119,3),2)</f>
      </c>
      <c r="O119">
        <f>(I119*21)/100</f>
      </c>
      <c t="s">
        <v>17</v>
      </c>
    </row>
    <row r="120" spans="1:5" ht="76.5">
      <c r="A120" s="28" t="s">
        <v>44</v>
      </c>
      <c r="E120" s="29" t="s">
        <v>1784</v>
      </c>
    </row>
    <row r="121" spans="1:5" ht="12.75">
      <c r="A121" s="30" t="s">
        <v>45</v>
      </c>
      <c r="E121" s="31" t="s">
        <v>1785</v>
      </c>
    </row>
    <row r="122" spans="1:5" ht="63.75">
      <c r="A122" t="s">
        <v>47</v>
      </c>
      <c r="E122" s="29" t="s">
        <v>1783</v>
      </c>
    </row>
    <row r="123" spans="1:16" ht="12.75">
      <c r="A123" s="18" t="s">
        <v>39</v>
      </c>
      <c s="23" t="s">
        <v>230</v>
      </c>
      <c s="23" t="s">
        <v>1786</v>
      </c>
      <c s="18" t="s">
        <v>41</v>
      </c>
      <c s="24" t="s">
        <v>1787</v>
      </c>
      <c s="25" t="s">
        <v>170</v>
      </c>
      <c s="26">
        <v>175.15</v>
      </c>
      <c s="27">
        <v>0</v>
      </c>
      <c s="27">
        <f>ROUND(ROUND(H123,2)*ROUND(G123,3),2)</f>
      </c>
      <c r="O123">
        <f>(I123*21)/100</f>
      </c>
      <c t="s">
        <v>17</v>
      </c>
    </row>
    <row r="124" spans="1:5" ht="25.5">
      <c r="A124" s="28" t="s">
        <v>44</v>
      </c>
      <c r="E124" s="29" t="s">
        <v>1788</v>
      </c>
    </row>
    <row r="125" spans="1:5" ht="12.75">
      <c r="A125" s="30" t="s">
        <v>45</v>
      </c>
      <c r="E125" s="31" t="s">
        <v>1789</v>
      </c>
    </row>
    <row r="126" spans="1:5" ht="102">
      <c r="A126" t="s">
        <v>47</v>
      </c>
      <c r="E126" s="29" t="s">
        <v>1790</v>
      </c>
    </row>
    <row r="127" spans="1:18" ht="12.75" customHeight="1">
      <c r="A127" s="5" t="s">
        <v>37</v>
      </c>
      <c s="5"/>
      <c s="35" t="s">
        <v>16</v>
      </c>
      <c s="5"/>
      <c s="21" t="s">
        <v>1387</v>
      </c>
      <c s="5"/>
      <c s="5"/>
      <c s="5"/>
      <c s="36">
        <f>0+Q127</f>
      </c>
      <c r="O127">
        <f>0+R127</f>
      </c>
      <c r="Q127">
        <f>0+I128+I132+I136+I140+I144+I148</f>
      </c>
      <c>
        <f>0+O128+O132+O136+O140+O144+O148</f>
      </c>
    </row>
    <row r="128" spans="1:16" ht="12.75">
      <c r="A128" s="18" t="s">
        <v>39</v>
      </c>
      <c s="23" t="s">
        <v>234</v>
      </c>
      <c s="23" t="s">
        <v>1791</v>
      </c>
      <c s="18" t="s">
        <v>41</v>
      </c>
      <c s="24" t="s">
        <v>1792</v>
      </c>
      <c s="25" t="s">
        <v>358</v>
      </c>
      <c s="26">
        <v>21.168</v>
      </c>
      <c s="27">
        <v>0</v>
      </c>
      <c s="27">
        <f>ROUND(ROUND(H128,2)*ROUND(G128,3),2)</f>
      </c>
      <c r="O128">
        <f>(I128*21)/100</f>
      </c>
      <c t="s">
        <v>17</v>
      </c>
    </row>
    <row r="129" spans="1:5" ht="267.75">
      <c r="A129" s="28" t="s">
        <v>44</v>
      </c>
      <c r="E129" s="29" t="s">
        <v>1793</v>
      </c>
    </row>
    <row r="130" spans="1:5" ht="12.75">
      <c r="A130" s="30" t="s">
        <v>45</v>
      </c>
      <c r="E130" s="31" t="s">
        <v>1794</v>
      </c>
    </row>
    <row r="131" spans="1:5" ht="369.75">
      <c r="A131" t="s">
        <v>47</v>
      </c>
      <c r="E131" s="29" t="s">
        <v>1795</v>
      </c>
    </row>
    <row r="132" spans="1:16" ht="12.75">
      <c r="A132" s="18" t="s">
        <v>39</v>
      </c>
      <c s="23" t="s">
        <v>238</v>
      </c>
      <c s="23" t="s">
        <v>1796</v>
      </c>
      <c s="18" t="s">
        <v>41</v>
      </c>
      <c s="24" t="s">
        <v>1797</v>
      </c>
      <c s="25" t="s">
        <v>98</v>
      </c>
      <c s="26">
        <v>4.154</v>
      </c>
      <c s="27">
        <v>0</v>
      </c>
      <c s="27">
        <f>ROUND(ROUND(H132,2)*ROUND(G132,3),2)</f>
      </c>
      <c r="O132">
        <f>(I132*21)/100</f>
      </c>
      <c t="s">
        <v>17</v>
      </c>
    </row>
    <row r="133" spans="1:5" ht="25.5">
      <c r="A133" s="28" t="s">
        <v>44</v>
      </c>
      <c r="E133" s="29" t="s">
        <v>1798</v>
      </c>
    </row>
    <row r="134" spans="1:5" ht="12.75">
      <c r="A134" s="30" t="s">
        <v>45</v>
      </c>
      <c r="E134" s="31" t="s">
        <v>1799</v>
      </c>
    </row>
    <row r="135" spans="1:5" ht="216.75">
      <c r="A135" t="s">
        <v>47</v>
      </c>
      <c r="E135" s="29" t="s">
        <v>1800</v>
      </c>
    </row>
    <row r="136" spans="1:16" ht="12.75">
      <c r="A136" s="18" t="s">
        <v>39</v>
      </c>
      <c s="23" t="s">
        <v>243</v>
      </c>
      <c s="23" t="s">
        <v>1801</v>
      </c>
      <c s="18" t="s">
        <v>41</v>
      </c>
      <c s="24" t="s">
        <v>1802</v>
      </c>
      <c s="25" t="s">
        <v>358</v>
      </c>
      <c s="26">
        <v>43.313</v>
      </c>
      <c s="27">
        <v>0</v>
      </c>
      <c s="27">
        <f>ROUND(ROUND(H136,2)*ROUND(G136,3),2)</f>
      </c>
      <c r="O136">
        <f>(I136*21)/100</f>
      </c>
      <c t="s">
        <v>17</v>
      </c>
    </row>
    <row r="137" spans="1:5" ht="51">
      <c r="A137" s="28" t="s">
        <v>44</v>
      </c>
      <c r="E137" s="29" t="s">
        <v>1803</v>
      </c>
    </row>
    <row r="138" spans="1:5" ht="12.75">
      <c r="A138" s="30" t="s">
        <v>45</v>
      </c>
      <c r="E138" s="31" t="s">
        <v>1804</v>
      </c>
    </row>
    <row r="139" spans="1:5" ht="191.25">
      <c r="A139" t="s">
        <v>47</v>
      </c>
      <c r="E139" s="29" t="s">
        <v>1805</v>
      </c>
    </row>
    <row r="140" spans="1:16" ht="12.75">
      <c r="A140" s="18" t="s">
        <v>39</v>
      </c>
      <c s="23" t="s">
        <v>248</v>
      </c>
      <c s="23" t="s">
        <v>1806</v>
      </c>
      <c s="18" t="s">
        <v>41</v>
      </c>
      <c s="24" t="s">
        <v>1807</v>
      </c>
      <c s="25" t="s">
        <v>358</v>
      </c>
      <c s="26">
        <v>97.321</v>
      </c>
      <c s="27">
        <v>0</v>
      </c>
      <c s="27">
        <f>ROUND(ROUND(H140,2)*ROUND(G140,3),2)</f>
      </c>
      <c r="O140">
        <f>(I140*21)/100</f>
      </c>
      <c t="s">
        <v>17</v>
      </c>
    </row>
    <row r="141" spans="1:5" ht="280.5">
      <c r="A141" s="28" t="s">
        <v>44</v>
      </c>
      <c r="E141" s="29" t="s">
        <v>1808</v>
      </c>
    </row>
    <row r="142" spans="1:5" ht="25.5">
      <c r="A142" s="30" t="s">
        <v>45</v>
      </c>
      <c r="E142" s="31" t="s">
        <v>1809</v>
      </c>
    </row>
    <row r="143" spans="1:5" ht="369.75">
      <c r="A143" t="s">
        <v>47</v>
      </c>
      <c r="E143" s="29" t="s">
        <v>671</v>
      </c>
    </row>
    <row r="144" spans="1:16" ht="12.75">
      <c r="A144" s="18" t="s">
        <v>39</v>
      </c>
      <c s="23" t="s">
        <v>253</v>
      </c>
      <c s="23" t="s">
        <v>1810</v>
      </c>
      <c s="18" t="s">
        <v>41</v>
      </c>
      <c s="24" t="s">
        <v>1811</v>
      </c>
      <c s="25" t="s">
        <v>98</v>
      </c>
      <c s="26">
        <v>19.099</v>
      </c>
      <c s="27">
        <v>0</v>
      </c>
      <c s="27">
        <f>ROUND(ROUND(H144,2)*ROUND(G144,3),2)</f>
      </c>
      <c r="O144">
        <f>(I144*21)/100</f>
      </c>
      <c t="s">
        <v>17</v>
      </c>
    </row>
    <row r="145" spans="1:5" ht="38.25">
      <c r="A145" s="28" t="s">
        <v>44</v>
      </c>
      <c r="E145" s="29" t="s">
        <v>1812</v>
      </c>
    </row>
    <row r="146" spans="1:5" ht="12.75">
      <c r="A146" s="30" t="s">
        <v>45</v>
      </c>
      <c r="E146" s="31" t="s">
        <v>1813</v>
      </c>
    </row>
    <row r="147" spans="1:5" ht="267.75">
      <c r="A147" t="s">
        <v>47</v>
      </c>
      <c r="E147" s="29" t="s">
        <v>1814</v>
      </c>
    </row>
    <row r="148" spans="1:16" ht="25.5">
      <c r="A148" s="18" t="s">
        <v>39</v>
      </c>
      <c s="23" t="s">
        <v>256</v>
      </c>
      <c s="23" t="s">
        <v>1689</v>
      </c>
      <c s="18" t="s">
        <v>41</v>
      </c>
      <c s="24" t="s">
        <v>1690</v>
      </c>
      <c s="25" t="s">
        <v>98</v>
      </c>
      <c s="26">
        <v>0.04</v>
      </c>
      <c s="27">
        <v>0</v>
      </c>
      <c s="27">
        <f>ROUND(ROUND(H148,2)*ROUND(G148,3),2)</f>
      </c>
      <c r="O148">
        <f>(I148*21)/100</f>
      </c>
      <c t="s">
        <v>17</v>
      </c>
    </row>
    <row r="149" spans="1:5" ht="63.75">
      <c r="A149" s="28" t="s">
        <v>44</v>
      </c>
      <c r="E149" s="29" t="s">
        <v>1815</v>
      </c>
    </row>
    <row r="150" spans="1:5" ht="12.75">
      <c r="A150" s="30" t="s">
        <v>45</v>
      </c>
      <c r="E150" s="31" t="s">
        <v>1816</v>
      </c>
    </row>
    <row r="151" spans="1:5" ht="38.25">
      <c r="A151" t="s">
        <v>47</v>
      </c>
      <c r="E151" s="29" t="s">
        <v>1817</v>
      </c>
    </row>
    <row r="152" spans="1:18" ht="12.75" customHeight="1">
      <c r="A152" s="5" t="s">
        <v>37</v>
      </c>
      <c s="5"/>
      <c s="35" t="s">
        <v>27</v>
      </c>
      <c s="5"/>
      <c s="21" t="s">
        <v>661</v>
      </c>
      <c s="5"/>
      <c s="5"/>
      <c s="5"/>
      <c s="36">
        <f>0+Q152</f>
      </c>
      <c r="O152">
        <f>0+R152</f>
      </c>
      <c r="Q152">
        <f>0+I153+I157</f>
      </c>
      <c>
        <f>0+O153+O157</f>
      </c>
    </row>
    <row r="153" spans="1:16" ht="12.75">
      <c r="A153" s="18" t="s">
        <v>39</v>
      </c>
      <c s="23" t="s">
        <v>261</v>
      </c>
      <c s="23" t="s">
        <v>662</v>
      </c>
      <c s="18" t="s">
        <v>23</v>
      </c>
      <c s="24" t="s">
        <v>663</v>
      </c>
      <c s="25" t="s">
        <v>358</v>
      </c>
      <c s="26">
        <v>46.089</v>
      </c>
      <c s="27">
        <v>0</v>
      </c>
      <c s="27">
        <f>ROUND(ROUND(H153,2)*ROUND(G153,3),2)</f>
      </c>
      <c r="O153">
        <f>(I153*21)/100</f>
      </c>
      <c t="s">
        <v>17</v>
      </c>
    </row>
    <row r="154" spans="1:5" ht="25.5">
      <c r="A154" s="28" t="s">
        <v>44</v>
      </c>
      <c r="E154" s="29" t="s">
        <v>1818</v>
      </c>
    </row>
    <row r="155" spans="1:5" ht="12.75">
      <c r="A155" s="30" t="s">
        <v>45</v>
      </c>
      <c r="E155" s="31" t="s">
        <v>1819</v>
      </c>
    </row>
    <row r="156" spans="1:5" ht="369.75">
      <c r="A156" t="s">
        <v>47</v>
      </c>
      <c r="E156" s="29" t="s">
        <v>671</v>
      </c>
    </row>
    <row r="157" spans="1:16" ht="12.75">
      <c r="A157" s="18" t="s">
        <v>39</v>
      </c>
      <c s="23" t="s">
        <v>266</v>
      </c>
      <c s="23" t="s">
        <v>662</v>
      </c>
      <c s="18" t="s">
        <v>17</v>
      </c>
      <c s="24" t="s">
        <v>663</v>
      </c>
      <c s="25" t="s">
        <v>358</v>
      </c>
      <c s="26">
        <v>26.46</v>
      </c>
      <c s="27">
        <v>0</v>
      </c>
      <c s="27">
        <f>ROUND(ROUND(H157,2)*ROUND(G157,3),2)</f>
      </c>
      <c r="O157">
        <f>(I157*21)/100</f>
      </c>
      <c t="s">
        <v>17</v>
      </c>
    </row>
    <row r="158" spans="1:5" ht="25.5">
      <c r="A158" s="28" t="s">
        <v>44</v>
      </c>
      <c r="E158" s="29" t="s">
        <v>1820</v>
      </c>
    </row>
    <row r="159" spans="1:5" ht="12.75">
      <c r="A159" s="30" t="s">
        <v>45</v>
      </c>
      <c r="E159" s="31" t="s">
        <v>1821</v>
      </c>
    </row>
    <row r="160" spans="1:5" ht="369.75">
      <c r="A160" t="s">
        <v>47</v>
      </c>
      <c r="E160" s="29" t="s">
        <v>671</v>
      </c>
    </row>
    <row r="161" spans="1:18" ht="12.75" customHeight="1">
      <c r="A161" s="5" t="s">
        <v>37</v>
      </c>
      <c s="5"/>
      <c s="35" t="s">
        <v>77</v>
      </c>
      <c s="5"/>
      <c s="21" t="s">
        <v>412</v>
      </c>
      <c s="5"/>
      <c s="5"/>
      <c s="5"/>
      <c s="36">
        <f>0+Q161</f>
      </c>
      <c r="O161">
        <f>0+R161</f>
      </c>
      <c r="Q161">
        <f>0+I162+I166+I170+I174+I178</f>
      </c>
      <c>
        <f>0+O162+O166+O170+O174+O178</f>
      </c>
    </row>
    <row r="162" spans="1:16" ht="12.75">
      <c r="A162" s="18" t="s">
        <v>39</v>
      </c>
      <c s="23" t="s">
        <v>501</v>
      </c>
      <c s="23" t="s">
        <v>1822</v>
      </c>
      <c s="18" t="s">
        <v>41</v>
      </c>
      <c s="24" t="s">
        <v>1823</v>
      </c>
      <c s="25" t="s">
        <v>170</v>
      </c>
      <c s="26">
        <v>458.21</v>
      </c>
      <c s="27">
        <v>0</v>
      </c>
      <c s="27">
        <f>ROUND(ROUND(H162,2)*ROUND(G162,3),2)</f>
      </c>
      <c r="O162">
        <f>(I162*21)/100</f>
      </c>
      <c t="s">
        <v>17</v>
      </c>
    </row>
    <row r="163" spans="1:5" ht="25.5">
      <c r="A163" s="28" t="s">
        <v>44</v>
      </c>
      <c r="E163" s="29" t="s">
        <v>1824</v>
      </c>
    </row>
    <row r="164" spans="1:5" ht="25.5">
      <c r="A164" s="30" t="s">
        <v>45</v>
      </c>
      <c r="E164" s="31" t="s">
        <v>1825</v>
      </c>
    </row>
    <row r="165" spans="1:5" ht="191.25">
      <c r="A165" t="s">
        <v>47</v>
      </c>
      <c r="E165" s="29" t="s">
        <v>1826</v>
      </c>
    </row>
    <row r="166" spans="1:16" ht="12.75">
      <c r="A166" s="18" t="s">
        <v>39</v>
      </c>
      <c s="23" t="s">
        <v>505</v>
      </c>
      <c s="23" t="s">
        <v>1827</v>
      </c>
      <c s="18" t="s">
        <v>41</v>
      </c>
      <c s="24" t="s">
        <v>1828</v>
      </c>
      <c s="25" t="s">
        <v>170</v>
      </c>
      <c s="26">
        <v>55.92</v>
      </c>
      <c s="27">
        <v>0</v>
      </c>
      <c s="27">
        <f>ROUND(ROUND(H166,2)*ROUND(G166,3),2)</f>
      </c>
      <c r="O166">
        <f>(I166*21)/100</f>
      </c>
      <c t="s">
        <v>17</v>
      </c>
    </row>
    <row r="167" spans="1:5" ht="63.75">
      <c r="A167" s="28" t="s">
        <v>44</v>
      </c>
      <c r="E167" s="29" t="s">
        <v>1829</v>
      </c>
    </row>
    <row r="168" spans="1:5" ht="12.75">
      <c r="A168" s="30" t="s">
        <v>45</v>
      </c>
      <c r="E168" s="31" t="s">
        <v>1830</v>
      </c>
    </row>
    <row r="169" spans="1:5" ht="191.25">
      <c r="A169" t="s">
        <v>47</v>
      </c>
      <c r="E169" s="29" t="s">
        <v>1826</v>
      </c>
    </row>
    <row r="170" spans="1:16" ht="12.75">
      <c r="A170" s="18" t="s">
        <v>39</v>
      </c>
      <c s="23" t="s">
        <v>507</v>
      </c>
      <c s="23" t="s">
        <v>1831</v>
      </c>
      <c s="18" t="s">
        <v>41</v>
      </c>
      <c s="24" t="s">
        <v>1832</v>
      </c>
      <c s="25" t="s">
        <v>170</v>
      </c>
      <c s="26">
        <v>70</v>
      </c>
      <c s="27">
        <v>0</v>
      </c>
      <c s="27">
        <f>ROUND(ROUND(H170,2)*ROUND(G170,3),2)</f>
      </c>
      <c r="O170">
        <f>(I170*21)/100</f>
      </c>
      <c t="s">
        <v>17</v>
      </c>
    </row>
    <row r="171" spans="1:5" ht="63.75">
      <c r="A171" s="28" t="s">
        <v>44</v>
      </c>
      <c r="E171" s="29" t="s">
        <v>1833</v>
      </c>
    </row>
    <row r="172" spans="1:5" ht="12.75">
      <c r="A172" s="30" t="s">
        <v>45</v>
      </c>
      <c r="E172" s="31" t="s">
        <v>1834</v>
      </c>
    </row>
    <row r="173" spans="1:5" ht="76.5">
      <c r="A173" t="s">
        <v>47</v>
      </c>
      <c r="E173" s="29" t="s">
        <v>1835</v>
      </c>
    </row>
    <row r="174" spans="1:16" ht="12.75">
      <c r="A174" s="18" t="s">
        <v>39</v>
      </c>
      <c s="23" t="s">
        <v>513</v>
      </c>
      <c s="23" t="s">
        <v>1836</v>
      </c>
      <c s="18" t="s">
        <v>41</v>
      </c>
      <c s="24" t="s">
        <v>1837</v>
      </c>
      <c s="25" t="s">
        <v>170</v>
      </c>
      <c s="26">
        <v>2</v>
      </c>
      <c s="27">
        <v>0</v>
      </c>
      <c s="27">
        <f>ROUND(ROUND(H174,2)*ROUND(G174,3),2)</f>
      </c>
      <c r="O174">
        <f>(I174*21)/100</f>
      </c>
      <c t="s">
        <v>17</v>
      </c>
    </row>
    <row r="175" spans="1:5" ht="51">
      <c r="A175" s="28" t="s">
        <v>44</v>
      </c>
      <c r="E175" s="29" t="s">
        <v>1838</v>
      </c>
    </row>
    <row r="176" spans="1:5" ht="12.75">
      <c r="A176" s="30" t="s">
        <v>45</v>
      </c>
      <c r="E176" s="31" t="s">
        <v>1839</v>
      </c>
    </row>
    <row r="177" spans="1:5" ht="89.25">
      <c r="A177" t="s">
        <v>47</v>
      </c>
      <c r="E177" s="29" t="s">
        <v>1840</v>
      </c>
    </row>
    <row r="178" spans="1:16" ht="12.75">
      <c r="A178" s="18" t="s">
        <v>39</v>
      </c>
      <c s="23" t="s">
        <v>518</v>
      </c>
      <c s="23" t="s">
        <v>1841</v>
      </c>
      <c s="18" t="s">
        <v>41</v>
      </c>
      <c s="24" t="s">
        <v>1842</v>
      </c>
      <c s="25" t="s">
        <v>170</v>
      </c>
      <c s="26">
        <v>110.25</v>
      </c>
      <c s="27">
        <v>0</v>
      </c>
      <c s="27">
        <f>ROUND(ROUND(H178,2)*ROUND(G178,3),2)</f>
      </c>
      <c r="O178">
        <f>(I178*21)/100</f>
      </c>
      <c t="s">
        <v>17</v>
      </c>
    </row>
    <row r="179" spans="1:5" ht="38.25">
      <c r="A179" s="28" t="s">
        <v>44</v>
      </c>
      <c r="E179" s="29" t="s">
        <v>1843</v>
      </c>
    </row>
    <row r="180" spans="1:5" ht="12.75">
      <c r="A180" s="30" t="s">
        <v>45</v>
      </c>
      <c r="E180" s="31" t="s">
        <v>1844</v>
      </c>
    </row>
    <row r="181" spans="1:5" ht="51">
      <c r="A181" t="s">
        <v>47</v>
      </c>
      <c r="E181" s="29" t="s">
        <v>1845</v>
      </c>
    </row>
    <row r="182" spans="1:18" ht="12.75" customHeight="1">
      <c r="A182" s="5" t="s">
        <v>37</v>
      </c>
      <c s="5"/>
      <c s="35" t="s">
        <v>80</v>
      </c>
      <c s="5"/>
      <c s="21" t="s">
        <v>771</v>
      </c>
      <c s="5"/>
      <c s="5"/>
      <c s="5"/>
      <c s="36">
        <f>0+Q182</f>
      </c>
      <c r="O182">
        <f>0+R182</f>
      </c>
      <c r="Q182">
        <f>0+I183+I187</f>
      </c>
      <c>
        <f>0+O183+O187</f>
      </c>
    </row>
    <row r="183" spans="1:16" ht="12.75">
      <c r="A183" s="18" t="s">
        <v>39</v>
      </c>
      <c s="23" t="s">
        <v>523</v>
      </c>
      <c s="23" t="s">
        <v>1846</v>
      </c>
      <c s="18" t="s">
        <v>41</v>
      </c>
      <c s="24" t="s">
        <v>1847</v>
      </c>
      <c s="25" t="s">
        <v>104</v>
      </c>
      <c s="26">
        <v>91</v>
      </c>
      <c s="27">
        <v>0</v>
      </c>
      <c s="27">
        <f>ROUND(ROUND(H183,2)*ROUND(G183,3),2)</f>
      </c>
      <c r="O183">
        <f>(I183*21)/100</f>
      </c>
      <c t="s">
        <v>17</v>
      </c>
    </row>
    <row r="184" spans="1:5" ht="51">
      <c r="A184" s="28" t="s">
        <v>44</v>
      </c>
      <c r="E184" s="29" t="s">
        <v>1848</v>
      </c>
    </row>
    <row r="185" spans="1:5" ht="12.75">
      <c r="A185" s="30" t="s">
        <v>45</v>
      </c>
      <c r="E185" s="31" t="s">
        <v>1849</v>
      </c>
    </row>
    <row r="186" spans="1:5" ht="242.25">
      <c r="A186" t="s">
        <v>47</v>
      </c>
      <c r="E186" s="29" t="s">
        <v>1426</v>
      </c>
    </row>
    <row r="187" spans="1:16" ht="12.75">
      <c r="A187" s="18" t="s">
        <v>39</v>
      </c>
      <c s="23" t="s">
        <v>698</v>
      </c>
      <c s="23" t="s">
        <v>1850</v>
      </c>
      <c s="18" t="s">
        <v>41</v>
      </c>
      <c s="24" t="s">
        <v>1851</v>
      </c>
      <c s="25" t="s">
        <v>104</v>
      </c>
      <c s="26">
        <v>89</v>
      </c>
      <c s="27">
        <v>0</v>
      </c>
      <c s="27">
        <f>ROUND(ROUND(H187,2)*ROUND(G187,3),2)</f>
      </c>
      <c r="O187">
        <f>(I187*21)/100</f>
      </c>
      <c t="s">
        <v>17</v>
      </c>
    </row>
    <row r="188" spans="1:5" ht="38.25">
      <c r="A188" s="28" t="s">
        <v>44</v>
      </c>
      <c r="E188" s="29" t="s">
        <v>1852</v>
      </c>
    </row>
    <row r="189" spans="1:5" ht="12.75">
      <c r="A189" s="30" t="s">
        <v>45</v>
      </c>
      <c r="E189" s="31" t="s">
        <v>1853</v>
      </c>
    </row>
    <row r="190" spans="1:5" ht="242.25">
      <c r="A190" t="s">
        <v>47</v>
      </c>
      <c r="E190" s="29" t="s">
        <v>1854</v>
      </c>
    </row>
    <row r="191" spans="1:18" ht="12.75" customHeight="1">
      <c r="A191" s="5" t="s">
        <v>37</v>
      </c>
      <c s="5"/>
      <c s="35" t="s">
        <v>34</v>
      </c>
      <c s="5"/>
      <c s="21" t="s">
        <v>108</v>
      </c>
      <c s="5"/>
      <c s="5"/>
      <c s="5"/>
      <c s="36">
        <f>0+Q191</f>
      </c>
      <c r="O191">
        <f>0+R191</f>
      </c>
      <c r="Q191">
        <f>0+I192+I196+I200+I204+I208+I212</f>
      </c>
      <c>
        <f>0+O192+O196+O200+O204+O208+O212</f>
      </c>
    </row>
    <row r="192" spans="1:16" ht="12.75">
      <c r="A192" s="18" t="s">
        <v>39</v>
      </c>
      <c s="23" t="s">
        <v>701</v>
      </c>
      <c s="23" t="s">
        <v>1855</v>
      </c>
      <c s="18" t="s">
        <v>41</v>
      </c>
      <c s="24" t="s">
        <v>1856</v>
      </c>
      <c s="25" t="s">
        <v>104</v>
      </c>
      <c s="26">
        <v>87.1</v>
      </c>
      <c s="27">
        <v>0</v>
      </c>
      <c s="27">
        <f>ROUND(ROUND(H192,2)*ROUND(G192,3),2)</f>
      </c>
      <c r="O192">
        <f>(I192*21)/100</f>
      </c>
      <c t="s">
        <v>17</v>
      </c>
    </row>
    <row r="193" spans="1:5" ht="344.25">
      <c r="A193" s="28" t="s">
        <v>44</v>
      </c>
      <c r="E193" s="29" t="s">
        <v>1857</v>
      </c>
    </row>
    <row r="194" spans="1:5" ht="12.75">
      <c r="A194" s="30" t="s">
        <v>45</v>
      </c>
      <c r="E194" s="31" t="s">
        <v>1858</v>
      </c>
    </row>
    <row r="195" spans="1:5" ht="63.75">
      <c r="A195" t="s">
        <v>47</v>
      </c>
      <c r="E195" s="29" t="s">
        <v>1859</v>
      </c>
    </row>
    <row r="196" spans="1:16" ht="12.75">
      <c r="A196" s="18" t="s">
        <v>39</v>
      </c>
      <c s="23" t="s">
        <v>704</v>
      </c>
      <c s="23" t="s">
        <v>1860</v>
      </c>
      <c s="18" t="s">
        <v>41</v>
      </c>
      <c s="24" t="s">
        <v>1861</v>
      </c>
      <c s="25" t="s">
        <v>104</v>
      </c>
      <c s="26">
        <v>88.2</v>
      </c>
      <c s="27">
        <v>0</v>
      </c>
      <c s="27">
        <f>ROUND(ROUND(H196,2)*ROUND(G196,3),2)</f>
      </c>
      <c r="O196">
        <f>(I196*21)/100</f>
      </c>
      <c t="s">
        <v>17</v>
      </c>
    </row>
    <row r="197" spans="1:5" ht="51">
      <c r="A197" s="28" t="s">
        <v>44</v>
      </c>
      <c r="E197" s="29" t="s">
        <v>1862</v>
      </c>
    </row>
    <row r="198" spans="1:5" ht="12.75">
      <c r="A198" s="30" t="s">
        <v>45</v>
      </c>
      <c r="E198" s="31" t="s">
        <v>1727</v>
      </c>
    </row>
    <row r="199" spans="1:5" ht="38.25">
      <c r="A199" t="s">
        <v>47</v>
      </c>
      <c r="E199" s="29" t="s">
        <v>1431</v>
      </c>
    </row>
    <row r="200" spans="1:16" ht="12.75">
      <c r="A200" s="18" t="s">
        <v>39</v>
      </c>
      <c s="23" t="s">
        <v>707</v>
      </c>
      <c s="23" t="s">
        <v>1863</v>
      </c>
      <c s="18" t="s">
        <v>41</v>
      </c>
      <c s="24" t="s">
        <v>1864</v>
      </c>
      <c s="25" t="s">
        <v>1865</v>
      </c>
      <c s="26">
        <v>187.56</v>
      </c>
      <c s="27">
        <v>0</v>
      </c>
      <c s="27">
        <f>ROUND(ROUND(H200,2)*ROUND(G200,3),2)</f>
      </c>
      <c r="O200">
        <f>(I200*21)/100</f>
      </c>
      <c t="s">
        <v>17</v>
      </c>
    </row>
    <row r="201" spans="1:5" ht="25.5">
      <c r="A201" s="28" t="s">
        <v>44</v>
      </c>
      <c r="E201" s="29" t="s">
        <v>1866</v>
      </c>
    </row>
    <row r="202" spans="1:5" ht="12.75">
      <c r="A202" s="30" t="s">
        <v>45</v>
      </c>
      <c r="E202" s="31" t="s">
        <v>1867</v>
      </c>
    </row>
    <row r="203" spans="1:5" ht="357">
      <c r="A203" t="s">
        <v>47</v>
      </c>
      <c r="E203" s="29" t="s">
        <v>1868</v>
      </c>
    </row>
    <row r="204" spans="1:16" ht="12.75">
      <c r="A204" s="18" t="s">
        <v>39</v>
      </c>
      <c s="23" t="s">
        <v>712</v>
      </c>
      <c s="23" t="s">
        <v>463</v>
      </c>
      <c s="18" t="s">
        <v>41</v>
      </c>
      <c s="24" t="s">
        <v>464</v>
      </c>
      <c s="25" t="s">
        <v>358</v>
      </c>
      <c s="26">
        <v>2.4</v>
      </c>
      <c s="27">
        <v>0</v>
      </c>
      <c s="27">
        <f>ROUND(ROUND(H204,2)*ROUND(G204,3),2)</f>
      </c>
      <c r="O204">
        <f>(I204*21)/100</f>
      </c>
      <c t="s">
        <v>17</v>
      </c>
    </row>
    <row r="205" spans="1:5" ht="38.25">
      <c r="A205" s="28" t="s">
        <v>44</v>
      </c>
      <c r="E205" s="29" t="s">
        <v>1869</v>
      </c>
    </row>
    <row r="206" spans="1:5" ht="12.75">
      <c r="A206" s="30" t="s">
        <v>45</v>
      </c>
      <c r="E206" s="31" t="s">
        <v>1762</v>
      </c>
    </row>
    <row r="207" spans="1:5" ht="63.75">
      <c r="A207" t="s">
        <v>47</v>
      </c>
      <c r="E207" s="29" t="s">
        <v>1870</v>
      </c>
    </row>
    <row r="208" spans="1:16" ht="12.75">
      <c r="A208" s="18" t="s">
        <v>39</v>
      </c>
      <c s="23" t="s">
        <v>718</v>
      </c>
      <c s="23" t="s">
        <v>1144</v>
      </c>
      <c s="18" t="s">
        <v>41</v>
      </c>
      <c s="24" t="s">
        <v>1145</v>
      </c>
      <c s="25" t="s">
        <v>98</v>
      </c>
      <c s="26">
        <v>0.8</v>
      </c>
      <c s="27">
        <v>0</v>
      </c>
      <c s="27">
        <f>ROUND(ROUND(H208,2)*ROUND(G208,3),2)</f>
      </c>
      <c r="O208">
        <f>(I208*21)/100</f>
      </c>
      <c t="s">
        <v>17</v>
      </c>
    </row>
    <row r="209" spans="1:5" ht="38.25">
      <c r="A209" s="28" t="s">
        <v>44</v>
      </c>
      <c r="E209" s="29" t="s">
        <v>1871</v>
      </c>
    </row>
    <row r="210" spans="1:5" ht="12.75">
      <c r="A210" s="30" t="s">
        <v>45</v>
      </c>
      <c r="E210" s="31" t="s">
        <v>1872</v>
      </c>
    </row>
    <row r="211" spans="1:5" ht="63.75">
      <c r="A211" t="s">
        <v>47</v>
      </c>
      <c r="E211" s="29" t="s">
        <v>1873</v>
      </c>
    </row>
    <row r="212" spans="1:16" ht="12.75">
      <c r="A212" s="18" t="s">
        <v>39</v>
      </c>
      <c s="23" t="s">
        <v>724</v>
      </c>
      <c s="23" t="s">
        <v>1874</v>
      </c>
      <c s="18" t="s">
        <v>41</v>
      </c>
      <c s="24" t="s">
        <v>1875</v>
      </c>
      <c s="25" t="s">
        <v>104</v>
      </c>
      <c s="26">
        <v>35</v>
      </c>
      <c s="27">
        <v>0</v>
      </c>
      <c s="27">
        <f>ROUND(ROUND(H212,2)*ROUND(G212,3),2)</f>
      </c>
      <c r="O212">
        <f>(I212*21)/100</f>
      </c>
      <c t="s">
        <v>17</v>
      </c>
    </row>
    <row r="213" spans="1:5" ht="38.25">
      <c r="A213" s="28" t="s">
        <v>44</v>
      </c>
      <c r="E213" s="29" t="s">
        <v>1876</v>
      </c>
    </row>
    <row r="214" spans="1:5" ht="12.75">
      <c r="A214" s="30" t="s">
        <v>45</v>
      </c>
      <c r="E214" s="31" t="s">
        <v>970</v>
      </c>
    </row>
    <row r="215" spans="1:5" ht="51">
      <c r="A215" t="s">
        <v>47</v>
      </c>
      <c r="E215" s="29" t="s">
        <v>1877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0+O8+O13+O66+O71+O84+O101</f>
      </c>
      <c t="s">
        <v>16</v>
      </c>
    </row>
    <row r="3" spans="1:16" ht="15" customHeight="1">
      <c r="A3" t="s">
        <v>1</v>
      </c>
      <c s="8" t="s">
        <v>4</v>
      </c>
      <c s="9" t="s">
        <v>5</v>
      </c>
      <c s="1"/>
      <c s="10" t="s">
        <v>6</v>
      </c>
      <c s="1"/>
      <c s="4"/>
      <c s="3" t="s">
        <v>1878</v>
      </c>
      <c s="32">
        <f>0+I8+I13+I66+I71+I84+I101</f>
      </c>
      <c r="O3" t="s">
        <v>13</v>
      </c>
      <c t="s">
        <v>17</v>
      </c>
    </row>
    <row r="4" spans="1:16" ht="15" customHeight="1">
      <c r="A4" t="s">
        <v>7</v>
      </c>
      <c s="12" t="s">
        <v>12</v>
      </c>
      <c s="13" t="s">
        <v>1878</v>
      </c>
      <c s="5"/>
      <c s="14" t="s">
        <v>1879</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346</v>
      </c>
      <c s="18" t="s">
        <v>41</v>
      </c>
      <c s="24" t="s">
        <v>347</v>
      </c>
      <c s="25" t="s">
        <v>98</v>
      </c>
      <c s="26">
        <v>6066.232</v>
      </c>
      <c s="27">
        <v>0</v>
      </c>
      <c s="27">
        <f>ROUND(ROUND(H9,2)*ROUND(G9,3),2)</f>
      </c>
      <c r="O9">
        <f>(I9*21)/100</f>
      </c>
      <c t="s">
        <v>17</v>
      </c>
    </row>
    <row r="10" spans="1:5" ht="12.75">
      <c r="A10" s="28" t="s">
        <v>44</v>
      </c>
      <c r="E10" s="29" t="s">
        <v>348</v>
      </c>
    </row>
    <row r="11" spans="1:5" ht="114.75">
      <c r="A11" s="30" t="s">
        <v>45</v>
      </c>
      <c r="E11" s="31" t="s">
        <v>1880</v>
      </c>
    </row>
    <row r="12" spans="1:5" ht="25.5">
      <c r="A12" t="s">
        <v>47</v>
      </c>
      <c r="E12" s="29" t="s">
        <v>350</v>
      </c>
    </row>
    <row r="13" spans="1:18" ht="12.75" customHeight="1">
      <c r="A13" s="5" t="s">
        <v>37</v>
      </c>
      <c s="5"/>
      <c s="35" t="s">
        <v>23</v>
      </c>
      <c s="5"/>
      <c s="21" t="s">
        <v>355</v>
      </c>
      <c s="5"/>
      <c s="5"/>
      <c s="5"/>
      <c s="36">
        <f>0+Q13</f>
      </c>
      <c r="O13">
        <f>0+R13</f>
      </c>
      <c r="Q13">
        <f>0+I14+I18+I22+I26+I30+I34+I38+I42+I46+I50+I54+I58+I62</f>
      </c>
      <c>
        <f>0+O14+O18+O22+O26+O30+O34+O38+O42+O46+O50+O54+O58+O62</f>
      </c>
    </row>
    <row r="14" spans="1:16" ht="12.75">
      <c r="A14" s="18" t="s">
        <v>39</v>
      </c>
      <c s="23" t="s">
        <v>17</v>
      </c>
      <c s="23" t="s">
        <v>1531</v>
      </c>
      <c s="18" t="s">
        <v>41</v>
      </c>
      <c s="24" t="s">
        <v>1532</v>
      </c>
      <c s="25" t="s">
        <v>1533</v>
      </c>
      <c s="26">
        <v>75</v>
      </c>
      <c s="27">
        <v>0</v>
      </c>
      <c s="27">
        <f>ROUND(ROUND(H14,2)*ROUND(G14,3),2)</f>
      </c>
      <c r="O14">
        <f>(I14*21)/100</f>
      </c>
      <c t="s">
        <v>17</v>
      </c>
    </row>
    <row r="15" spans="1:5" ht="12.75">
      <c r="A15" s="28" t="s">
        <v>44</v>
      </c>
      <c r="E15" s="29" t="s">
        <v>41</v>
      </c>
    </row>
    <row r="16" spans="1:5" ht="12.75">
      <c r="A16" s="30" t="s">
        <v>45</v>
      </c>
      <c r="E16" s="31" t="s">
        <v>1881</v>
      </c>
    </row>
    <row r="17" spans="1:5" ht="38.25">
      <c r="A17" t="s">
        <v>47</v>
      </c>
      <c r="E17" s="29" t="s">
        <v>1536</v>
      </c>
    </row>
    <row r="18" spans="1:16" ht="12.75">
      <c r="A18" s="18" t="s">
        <v>39</v>
      </c>
      <c s="23" t="s">
        <v>16</v>
      </c>
      <c s="23" t="s">
        <v>567</v>
      </c>
      <c s="18" t="s">
        <v>41</v>
      </c>
      <c s="24" t="s">
        <v>568</v>
      </c>
      <c s="25" t="s">
        <v>358</v>
      </c>
      <c s="26">
        <v>25.874</v>
      </c>
      <c s="27">
        <v>0</v>
      </c>
      <c s="27">
        <f>ROUND(ROUND(H18,2)*ROUND(G18,3),2)</f>
      </c>
      <c r="O18">
        <f>(I18*21)/100</f>
      </c>
      <c t="s">
        <v>17</v>
      </c>
    </row>
    <row r="19" spans="1:5" ht="25.5">
      <c r="A19" s="28" t="s">
        <v>44</v>
      </c>
      <c r="E19" s="29" t="s">
        <v>1882</v>
      </c>
    </row>
    <row r="20" spans="1:5" ht="25.5">
      <c r="A20" s="30" t="s">
        <v>45</v>
      </c>
      <c r="E20" s="31" t="s">
        <v>1883</v>
      </c>
    </row>
    <row r="21" spans="1:5" ht="318.75">
      <c r="A21" t="s">
        <v>47</v>
      </c>
      <c r="E21" s="29" t="s">
        <v>361</v>
      </c>
    </row>
    <row r="22" spans="1:16" ht="12.75">
      <c r="A22" s="18" t="s">
        <v>39</v>
      </c>
      <c s="23" t="s">
        <v>27</v>
      </c>
      <c s="23" t="s">
        <v>571</v>
      </c>
      <c s="18" t="s">
        <v>41</v>
      </c>
      <c s="24" t="s">
        <v>572</v>
      </c>
      <c s="25" t="s">
        <v>364</v>
      </c>
      <c s="26">
        <v>284.614</v>
      </c>
      <c s="27">
        <v>0</v>
      </c>
      <c s="27">
        <f>ROUND(ROUND(H22,2)*ROUND(G22,3),2)</f>
      </c>
      <c r="O22">
        <f>(I22*21)/100</f>
      </c>
      <c t="s">
        <v>17</v>
      </c>
    </row>
    <row r="23" spans="1:5" ht="12.75">
      <c r="A23" s="28" t="s">
        <v>44</v>
      </c>
      <c r="E23" s="29" t="s">
        <v>1884</v>
      </c>
    </row>
    <row r="24" spans="1:5" ht="12.75">
      <c r="A24" s="30" t="s">
        <v>45</v>
      </c>
      <c r="E24" s="31" t="s">
        <v>1885</v>
      </c>
    </row>
    <row r="25" spans="1:5" ht="76.5">
      <c r="A25" t="s">
        <v>47</v>
      </c>
      <c r="E25" s="29" t="s">
        <v>367</v>
      </c>
    </row>
    <row r="26" spans="1:16" ht="12.75">
      <c r="A26" s="18" t="s">
        <v>39</v>
      </c>
      <c s="23" t="s">
        <v>29</v>
      </c>
      <c s="23" t="s">
        <v>575</v>
      </c>
      <c s="18" t="s">
        <v>41</v>
      </c>
      <c s="24" t="s">
        <v>576</v>
      </c>
      <c s="25" t="s">
        <v>358</v>
      </c>
      <c s="26">
        <v>11.089</v>
      </c>
      <c s="27">
        <v>0</v>
      </c>
      <c s="27">
        <f>ROUND(ROUND(H26,2)*ROUND(G26,3),2)</f>
      </c>
      <c r="O26">
        <f>(I26*21)/100</f>
      </c>
      <c t="s">
        <v>17</v>
      </c>
    </row>
    <row r="27" spans="1:5" ht="25.5">
      <c r="A27" s="28" t="s">
        <v>44</v>
      </c>
      <c r="E27" s="29" t="s">
        <v>1882</v>
      </c>
    </row>
    <row r="28" spans="1:5" ht="25.5">
      <c r="A28" s="30" t="s">
        <v>45</v>
      </c>
      <c r="E28" s="31" t="s">
        <v>1886</v>
      </c>
    </row>
    <row r="29" spans="1:5" ht="318.75">
      <c r="A29" t="s">
        <v>47</v>
      </c>
      <c r="E29" s="29" t="s">
        <v>579</v>
      </c>
    </row>
    <row r="30" spans="1:16" ht="12.75">
      <c r="A30" s="18" t="s">
        <v>39</v>
      </c>
      <c s="23" t="s">
        <v>31</v>
      </c>
      <c s="23" t="s">
        <v>580</v>
      </c>
      <c s="18" t="s">
        <v>41</v>
      </c>
      <c s="24" t="s">
        <v>581</v>
      </c>
      <c s="25" t="s">
        <v>364</v>
      </c>
      <c s="26">
        <v>121.979</v>
      </c>
      <c s="27">
        <v>0</v>
      </c>
      <c s="27">
        <f>ROUND(ROUND(H30,2)*ROUND(G30,3),2)</f>
      </c>
      <c r="O30">
        <f>(I30*21)/100</f>
      </c>
      <c t="s">
        <v>17</v>
      </c>
    </row>
    <row r="31" spans="1:5" ht="12.75">
      <c r="A31" s="28" t="s">
        <v>44</v>
      </c>
      <c r="E31" s="29" t="s">
        <v>1887</v>
      </c>
    </row>
    <row r="32" spans="1:5" ht="12.75">
      <c r="A32" s="30" t="s">
        <v>45</v>
      </c>
      <c r="E32" s="31" t="s">
        <v>1888</v>
      </c>
    </row>
    <row r="33" spans="1:5" ht="76.5">
      <c r="A33" t="s">
        <v>47</v>
      </c>
      <c r="E33" s="29" t="s">
        <v>367</v>
      </c>
    </row>
    <row r="34" spans="1:16" ht="12.75">
      <c r="A34" s="18" t="s">
        <v>39</v>
      </c>
      <c s="23" t="s">
        <v>77</v>
      </c>
      <c s="23" t="s">
        <v>356</v>
      </c>
      <c s="18" t="s">
        <v>41</v>
      </c>
      <c s="24" t="s">
        <v>357</v>
      </c>
      <c s="25" t="s">
        <v>358</v>
      </c>
      <c s="26">
        <v>2097.307</v>
      </c>
      <c s="27">
        <v>0</v>
      </c>
      <c s="27">
        <f>ROUND(ROUND(H34,2)*ROUND(G34,3),2)</f>
      </c>
      <c r="O34">
        <f>(I34*21)/100</f>
      </c>
      <c t="s">
        <v>17</v>
      </c>
    </row>
    <row r="35" spans="1:5" ht="25.5">
      <c r="A35" s="28" t="s">
        <v>44</v>
      </c>
      <c r="E35" s="29" t="s">
        <v>1882</v>
      </c>
    </row>
    <row r="36" spans="1:5" ht="63.75">
      <c r="A36" s="30" t="s">
        <v>45</v>
      </c>
      <c r="E36" s="31" t="s">
        <v>1889</v>
      </c>
    </row>
    <row r="37" spans="1:5" ht="318.75">
      <c r="A37" t="s">
        <v>47</v>
      </c>
      <c r="E37" s="29" t="s">
        <v>361</v>
      </c>
    </row>
    <row r="38" spans="1:16" ht="12.75">
      <c r="A38" s="18" t="s">
        <v>39</v>
      </c>
      <c s="23" t="s">
        <v>80</v>
      </c>
      <c s="23" t="s">
        <v>362</v>
      </c>
      <c s="18" t="s">
        <v>41</v>
      </c>
      <c s="24" t="s">
        <v>363</v>
      </c>
      <c s="25" t="s">
        <v>364</v>
      </c>
      <c s="26">
        <v>23070.377</v>
      </c>
      <c s="27">
        <v>0</v>
      </c>
      <c s="27">
        <f>ROUND(ROUND(H38,2)*ROUND(G38,3),2)</f>
      </c>
      <c r="O38">
        <f>(I38*21)/100</f>
      </c>
      <c t="s">
        <v>17</v>
      </c>
    </row>
    <row r="39" spans="1:5" ht="12.75">
      <c r="A39" s="28" t="s">
        <v>44</v>
      </c>
      <c r="E39" s="29" t="s">
        <v>1890</v>
      </c>
    </row>
    <row r="40" spans="1:5" ht="12.75">
      <c r="A40" s="30" t="s">
        <v>45</v>
      </c>
      <c r="E40" s="31" t="s">
        <v>1891</v>
      </c>
    </row>
    <row r="41" spans="1:5" ht="76.5">
      <c r="A41" t="s">
        <v>47</v>
      </c>
      <c r="E41" s="29" t="s">
        <v>367</v>
      </c>
    </row>
    <row r="42" spans="1:16" ht="12.75">
      <c r="A42" s="18" t="s">
        <v>39</v>
      </c>
      <c s="23" t="s">
        <v>34</v>
      </c>
      <c s="23" t="s">
        <v>588</v>
      </c>
      <c s="18" t="s">
        <v>41</v>
      </c>
      <c s="24" t="s">
        <v>589</v>
      </c>
      <c s="25" t="s">
        <v>358</v>
      </c>
      <c s="26">
        <v>898.846</v>
      </c>
      <c s="27">
        <v>0</v>
      </c>
      <c s="27">
        <f>ROUND(ROUND(H42,2)*ROUND(G42,3),2)</f>
      </c>
      <c r="O42">
        <f>(I42*21)/100</f>
      </c>
      <c t="s">
        <v>17</v>
      </c>
    </row>
    <row r="43" spans="1:5" ht="25.5">
      <c r="A43" s="28" t="s">
        <v>44</v>
      </c>
      <c r="E43" s="29" t="s">
        <v>1882</v>
      </c>
    </row>
    <row r="44" spans="1:5" ht="63.75">
      <c r="A44" s="30" t="s">
        <v>45</v>
      </c>
      <c r="E44" s="31" t="s">
        <v>1892</v>
      </c>
    </row>
    <row r="45" spans="1:5" ht="318.75">
      <c r="A45" t="s">
        <v>47</v>
      </c>
      <c r="E45" s="29" t="s">
        <v>579</v>
      </c>
    </row>
    <row r="46" spans="1:16" ht="12.75">
      <c r="A46" s="18" t="s">
        <v>39</v>
      </c>
      <c s="23" t="s">
        <v>36</v>
      </c>
      <c s="23" t="s">
        <v>592</v>
      </c>
      <c s="18" t="s">
        <v>41</v>
      </c>
      <c s="24" t="s">
        <v>593</v>
      </c>
      <c s="25" t="s">
        <v>364</v>
      </c>
      <c s="26">
        <v>9887.306</v>
      </c>
      <c s="27">
        <v>0</v>
      </c>
      <c s="27">
        <f>ROUND(ROUND(H46,2)*ROUND(G46,3),2)</f>
      </c>
      <c r="O46">
        <f>(I46*21)/100</f>
      </c>
      <c t="s">
        <v>17</v>
      </c>
    </row>
    <row r="47" spans="1:5" ht="12.75">
      <c r="A47" s="28" t="s">
        <v>44</v>
      </c>
      <c r="E47" s="29" t="s">
        <v>1893</v>
      </c>
    </row>
    <row r="48" spans="1:5" ht="12.75">
      <c r="A48" s="30" t="s">
        <v>45</v>
      </c>
      <c r="E48" s="31" t="s">
        <v>1894</v>
      </c>
    </row>
    <row r="49" spans="1:5" ht="76.5">
      <c r="A49" t="s">
        <v>47</v>
      </c>
      <c r="E49" s="29" t="s">
        <v>367</v>
      </c>
    </row>
    <row r="50" spans="1:16" ht="12.75">
      <c r="A50" s="18" t="s">
        <v>39</v>
      </c>
      <c s="23" t="s">
        <v>87</v>
      </c>
      <c s="23" t="s">
        <v>368</v>
      </c>
      <c s="18" t="s">
        <v>41</v>
      </c>
      <c s="24" t="s">
        <v>369</v>
      </c>
      <c s="25" t="s">
        <v>358</v>
      </c>
      <c s="26">
        <v>3033.116</v>
      </c>
      <c s="27">
        <v>0</v>
      </c>
      <c s="27">
        <f>ROUND(ROUND(H50,2)*ROUND(G50,3),2)</f>
      </c>
      <c r="O50">
        <f>(I50*21)/100</f>
      </c>
      <c t="s">
        <v>17</v>
      </c>
    </row>
    <row r="51" spans="1:5" ht="12.75">
      <c r="A51" s="28" t="s">
        <v>44</v>
      </c>
      <c r="E51" s="29" t="s">
        <v>370</v>
      </c>
    </row>
    <row r="52" spans="1:5" ht="114.75">
      <c r="A52" s="30" t="s">
        <v>45</v>
      </c>
      <c r="E52" s="31" t="s">
        <v>1895</v>
      </c>
    </row>
    <row r="53" spans="1:5" ht="191.25">
      <c r="A53" t="s">
        <v>47</v>
      </c>
      <c r="E53" s="29" t="s">
        <v>372</v>
      </c>
    </row>
    <row r="54" spans="1:16" ht="12.75">
      <c r="A54" s="18" t="s">
        <v>39</v>
      </c>
      <c s="23" t="s">
        <v>146</v>
      </c>
      <c s="23" t="s">
        <v>607</v>
      </c>
      <c s="18" t="s">
        <v>41</v>
      </c>
      <c s="24" t="s">
        <v>608</v>
      </c>
      <c s="25" t="s">
        <v>358</v>
      </c>
      <c s="26">
        <v>1528.042</v>
      </c>
      <c s="27">
        <v>0</v>
      </c>
      <c s="27">
        <f>ROUND(ROUND(H54,2)*ROUND(G54,3),2)</f>
      </c>
      <c r="O54">
        <f>(I54*21)/100</f>
      </c>
      <c t="s">
        <v>17</v>
      </c>
    </row>
    <row r="55" spans="1:5" ht="51">
      <c r="A55" s="28" t="s">
        <v>44</v>
      </c>
      <c r="E55" s="29" t="s">
        <v>1896</v>
      </c>
    </row>
    <row r="56" spans="1:5" ht="102">
      <c r="A56" s="30" t="s">
        <v>45</v>
      </c>
      <c r="E56" s="31" t="s">
        <v>1897</v>
      </c>
    </row>
    <row r="57" spans="1:5" ht="229.5">
      <c r="A57" t="s">
        <v>47</v>
      </c>
      <c r="E57" s="29" t="s">
        <v>611</v>
      </c>
    </row>
    <row r="58" spans="1:16" ht="12.75">
      <c r="A58" s="18" t="s">
        <v>39</v>
      </c>
      <c s="23" t="s">
        <v>150</v>
      </c>
      <c s="23" t="s">
        <v>1898</v>
      </c>
      <c s="18" t="s">
        <v>41</v>
      </c>
      <c s="24" t="s">
        <v>1899</v>
      </c>
      <c s="25" t="s">
        <v>358</v>
      </c>
      <c s="26">
        <v>566.321</v>
      </c>
      <c s="27">
        <v>0</v>
      </c>
      <c s="27">
        <f>ROUND(ROUND(H58,2)*ROUND(G58,3),2)</f>
      </c>
      <c r="O58">
        <f>(I58*21)/100</f>
      </c>
      <c t="s">
        <v>17</v>
      </c>
    </row>
    <row r="59" spans="1:5" ht="63.75">
      <c r="A59" s="28" t="s">
        <v>44</v>
      </c>
      <c r="E59" s="29" t="s">
        <v>1900</v>
      </c>
    </row>
    <row r="60" spans="1:5" ht="12.75">
      <c r="A60" s="30" t="s">
        <v>45</v>
      </c>
      <c r="E60" s="31" t="s">
        <v>1901</v>
      </c>
    </row>
    <row r="61" spans="1:5" ht="255">
      <c r="A61" t="s">
        <v>47</v>
      </c>
      <c r="E61" s="29" t="s">
        <v>1902</v>
      </c>
    </row>
    <row r="62" spans="1:16" ht="12.75">
      <c r="A62" s="18" t="s">
        <v>39</v>
      </c>
      <c s="23" t="s">
        <v>156</v>
      </c>
      <c s="23" t="s">
        <v>612</v>
      </c>
      <c s="18" t="s">
        <v>41</v>
      </c>
      <c s="24" t="s">
        <v>613</v>
      </c>
      <c s="25" t="s">
        <v>358</v>
      </c>
      <c s="26">
        <v>870.364</v>
      </c>
      <c s="27">
        <v>0</v>
      </c>
      <c s="27">
        <f>ROUND(ROUND(H62,2)*ROUND(G62,3),2)</f>
      </c>
      <c r="O62">
        <f>(I62*21)/100</f>
      </c>
      <c t="s">
        <v>17</v>
      </c>
    </row>
    <row r="63" spans="1:5" ht="51">
      <c r="A63" s="28" t="s">
        <v>44</v>
      </c>
      <c r="E63" s="29" t="s">
        <v>1903</v>
      </c>
    </row>
    <row r="64" spans="1:5" ht="63.75">
      <c r="A64" s="30" t="s">
        <v>45</v>
      </c>
      <c r="E64" s="31" t="s">
        <v>1904</v>
      </c>
    </row>
    <row r="65" spans="1:5" ht="293.25">
      <c r="A65" t="s">
        <v>47</v>
      </c>
      <c r="E65" s="29" t="s">
        <v>616</v>
      </c>
    </row>
    <row r="66" spans="1:18" ht="12.75" customHeight="1">
      <c r="A66" s="5" t="s">
        <v>37</v>
      </c>
      <c s="5"/>
      <c s="35" t="s">
        <v>17</v>
      </c>
      <c s="5"/>
      <c s="21" t="s">
        <v>645</v>
      </c>
      <c s="5"/>
      <c s="5"/>
      <c s="5"/>
      <c s="36">
        <f>0+Q66</f>
      </c>
      <c r="O66">
        <f>0+R66</f>
      </c>
      <c r="Q66">
        <f>0+I67</f>
      </c>
      <c>
        <f>0+O67</f>
      </c>
    </row>
    <row r="67" spans="1:16" ht="12.75">
      <c r="A67" s="18" t="s">
        <v>39</v>
      </c>
      <c s="23" t="s">
        <v>161</v>
      </c>
      <c s="23" t="s">
        <v>1905</v>
      </c>
      <c s="18" t="s">
        <v>41</v>
      </c>
      <c s="24" t="s">
        <v>1906</v>
      </c>
      <c s="25" t="s">
        <v>104</v>
      </c>
      <c s="26">
        <v>948</v>
      </c>
      <c s="27">
        <v>0</v>
      </c>
      <c s="27">
        <f>ROUND(ROUND(H67,2)*ROUND(G67,3),2)</f>
      </c>
      <c r="O67">
        <f>(I67*21)/100</f>
      </c>
      <c t="s">
        <v>17</v>
      </c>
    </row>
    <row r="68" spans="1:5" ht="76.5">
      <c r="A68" s="28" t="s">
        <v>44</v>
      </c>
      <c r="E68" s="29" t="s">
        <v>1907</v>
      </c>
    </row>
    <row r="69" spans="1:5" ht="63.75">
      <c r="A69" s="30" t="s">
        <v>45</v>
      </c>
      <c r="E69" s="31" t="s">
        <v>1908</v>
      </c>
    </row>
    <row r="70" spans="1:5" ht="165.75">
      <c r="A70" t="s">
        <v>47</v>
      </c>
      <c r="E70" s="29" t="s">
        <v>1909</v>
      </c>
    </row>
    <row r="71" spans="1:18" ht="12.75" customHeight="1">
      <c r="A71" s="5" t="s">
        <v>37</v>
      </c>
      <c s="5"/>
      <c s="35" t="s">
        <v>27</v>
      </c>
      <c s="5"/>
      <c s="21" t="s">
        <v>661</v>
      </c>
      <c s="5"/>
      <c s="5"/>
      <c s="5"/>
      <c s="36">
        <f>0+Q71</f>
      </c>
      <c r="O71">
        <f>0+R71</f>
      </c>
      <c r="Q71">
        <f>0+I72+I76+I80</f>
      </c>
      <c>
        <f>0+O72+O76+O80</f>
      </c>
    </row>
    <row r="72" spans="1:16" ht="12.75">
      <c r="A72" s="18" t="s">
        <v>39</v>
      </c>
      <c s="23" t="s">
        <v>167</v>
      </c>
      <c s="23" t="s">
        <v>662</v>
      </c>
      <c s="18" t="s">
        <v>41</v>
      </c>
      <c s="24" t="s">
        <v>663</v>
      </c>
      <c s="25" t="s">
        <v>358</v>
      </c>
      <c s="26">
        <v>0.408</v>
      </c>
      <c s="27">
        <v>0</v>
      </c>
      <c s="27">
        <f>ROUND(ROUND(H72,2)*ROUND(G72,3),2)</f>
      </c>
      <c r="O72">
        <f>(I72*21)/100</f>
      </c>
      <c t="s">
        <v>17</v>
      </c>
    </row>
    <row r="73" spans="1:5" ht="38.25">
      <c r="A73" s="28" t="s">
        <v>44</v>
      </c>
      <c r="E73" s="29" t="s">
        <v>1910</v>
      </c>
    </row>
    <row r="74" spans="1:5" ht="12.75">
      <c r="A74" s="30" t="s">
        <v>45</v>
      </c>
      <c r="E74" s="31" t="s">
        <v>1911</v>
      </c>
    </row>
    <row r="75" spans="1:5" ht="357">
      <c r="A75" t="s">
        <v>47</v>
      </c>
      <c r="E75" s="29" t="s">
        <v>666</v>
      </c>
    </row>
    <row r="76" spans="1:16" ht="12.75">
      <c r="A76" s="18" t="s">
        <v>39</v>
      </c>
      <c s="23" t="s">
        <v>174</v>
      </c>
      <c s="23" t="s">
        <v>679</v>
      </c>
      <c s="18" t="s">
        <v>41</v>
      </c>
      <c s="24" t="s">
        <v>680</v>
      </c>
      <c s="25" t="s">
        <v>358</v>
      </c>
      <c s="26">
        <v>195.582</v>
      </c>
      <c s="27">
        <v>0</v>
      </c>
      <c s="27">
        <f>ROUND(ROUND(H76,2)*ROUND(G76,3),2)</f>
      </c>
      <c r="O76">
        <f>(I76*21)/100</f>
      </c>
      <c t="s">
        <v>17</v>
      </c>
    </row>
    <row r="77" spans="1:5" ht="51">
      <c r="A77" s="28" t="s">
        <v>44</v>
      </c>
      <c r="E77" s="29" t="s">
        <v>1912</v>
      </c>
    </row>
    <row r="78" spans="1:5" ht="76.5">
      <c r="A78" s="30" t="s">
        <v>45</v>
      </c>
      <c r="E78" s="31" t="s">
        <v>1913</v>
      </c>
    </row>
    <row r="79" spans="1:5" ht="38.25">
      <c r="A79" t="s">
        <v>47</v>
      </c>
      <c r="E79" s="29" t="s">
        <v>660</v>
      </c>
    </row>
    <row r="80" spans="1:16" ht="12.75">
      <c r="A80" s="18" t="s">
        <v>39</v>
      </c>
      <c s="23" t="s">
        <v>179</v>
      </c>
      <c s="23" t="s">
        <v>1914</v>
      </c>
      <c s="18" t="s">
        <v>41</v>
      </c>
      <c s="24" t="s">
        <v>1915</v>
      </c>
      <c s="25" t="s">
        <v>358</v>
      </c>
      <c s="26">
        <v>2.6</v>
      </c>
      <c s="27">
        <v>0</v>
      </c>
      <c s="27">
        <f>ROUND(ROUND(H80,2)*ROUND(G80,3),2)</f>
      </c>
      <c r="O80">
        <f>(I80*21)/100</f>
      </c>
      <c t="s">
        <v>17</v>
      </c>
    </row>
    <row r="81" spans="1:5" ht="38.25">
      <c r="A81" s="28" t="s">
        <v>44</v>
      </c>
      <c r="E81" s="29" t="s">
        <v>1916</v>
      </c>
    </row>
    <row r="82" spans="1:5" ht="12.75">
      <c r="A82" s="30" t="s">
        <v>45</v>
      </c>
      <c r="E82" s="31" t="s">
        <v>1917</v>
      </c>
    </row>
    <row r="83" spans="1:5" ht="357">
      <c r="A83" t="s">
        <v>47</v>
      </c>
      <c r="E83" s="29" t="s">
        <v>678</v>
      </c>
    </row>
    <row r="84" spans="1:18" ht="12.75" customHeight="1">
      <c r="A84" s="5" t="s">
        <v>37</v>
      </c>
      <c s="5"/>
      <c s="35" t="s">
        <v>77</v>
      </c>
      <c s="5"/>
      <c s="21" t="s">
        <v>412</v>
      </c>
      <c s="5"/>
      <c s="5"/>
      <c s="5"/>
      <c s="36">
        <f>0+Q84</f>
      </c>
      <c r="O84">
        <f>0+R84</f>
      </c>
      <c r="Q84">
        <f>0+I85+I89+I93+I97</f>
      </c>
      <c>
        <f>0+O85+O89+O93+O97</f>
      </c>
    </row>
    <row r="85" spans="1:16" ht="12.75">
      <c r="A85" s="18" t="s">
        <v>39</v>
      </c>
      <c s="23" t="s">
        <v>185</v>
      </c>
      <c s="23" t="s">
        <v>1918</v>
      </c>
      <c s="18" t="s">
        <v>41</v>
      </c>
      <c s="24" t="s">
        <v>1919</v>
      </c>
      <c s="25" t="s">
        <v>104</v>
      </c>
      <c s="26">
        <v>48</v>
      </c>
      <c s="27">
        <v>0</v>
      </c>
      <c s="27">
        <f>ROUND(ROUND(H85,2)*ROUND(G85,3),2)</f>
      </c>
      <c r="O85">
        <f>(I85*21)/100</f>
      </c>
      <c t="s">
        <v>17</v>
      </c>
    </row>
    <row r="86" spans="1:5" ht="38.25">
      <c r="A86" s="28" t="s">
        <v>44</v>
      </c>
      <c r="E86" s="29" t="s">
        <v>1920</v>
      </c>
    </row>
    <row r="87" spans="1:5" ht="12.75">
      <c r="A87" s="30" t="s">
        <v>45</v>
      </c>
      <c r="E87" s="31" t="s">
        <v>322</v>
      </c>
    </row>
    <row r="88" spans="1:5" ht="102">
      <c r="A88" t="s">
        <v>47</v>
      </c>
      <c r="E88" s="29" t="s">
        <v>1921</v>
      </c>
    </row>
    <row r="89" spans="1:16" ht="12.75">
      <c r="A89" s="18" t="s">
        <v>39</v>
      </c>
      <c s="23" t="s">
        <v>191</v>
      </c>
      <c s="23" t="s">
        <v>1922</v>
      </c>
      <c s="18" t="s">
        <v>41</v>
      </c>
      <c s="24" t="s">
        <v>1923</v>
      </c>
      <c s="25" t="s">
        <v>111</v>
      </c>
      <c s="26">
        <v>4</v>
      </c>
      <c s="27">
        <v>0</v>
      </c>
      <c s="27">
        <f>ROUND(ROUND(H89,2)*ROUND(G89,3),2)</f>
      </c>
      <c r="O89">
        <f>(I89*21)/100</f>
      </c>
      <c t="s">
        <v>17</v>
      </c>
    </row>
    <row r="90" spans="1:5" ht="51">
      <c r="A90" s="28" t="s">
        <v>44</v>
      </c>
      <c r="E90" s="29" t="s">
        <v>1924</v>
      </c>
    </row>
    <row r="91" spans="1:5" ht="12.75">
      <c r="A91" s="30" t="s">
        <v>45</v>
      </c>
      <c r="E91" s="31" t="s">
        <v>313</v>
      </c>
    </row>
    <row r="92" spans="1:5" ht="102">
      <c r="A92" t="s">
        <v>47</v>
      </c>
      <c r="E92" s="29" t="s">
        <v>1925</v>
      </c>
    </row>
    <row r="93" spans="1:16" ht="12.75">
      <c r="A93" s="18" t="s">
        <v>39</v>
      </c>
      <c s="23" t="s">
        <v>197</v>
      </c>
      <c s="23" t="s">
        <v>1926</v>
      </c>
      <c s="18" t="s">
        <v>23</v>
      </c>
      <c s="24" t="s">
        <v>1927</v>
      </c>
      <c s="25" t="s">
        <v>111</v>
      </c>
      <c s="26">
        <v>4</v>
      </c>
      <c s="27">
        <v>0</v>
      </c>
      <c s="27">
        <f>ROUND(ROUND(H93,2)*ROUND(G93,3),2)</f>
      </c>
      <c r="O93">
        <f>(I93*21)/100</f>
      </c>
      <c t="s">
        <v>17</v>
      </c>
    </row>
    <row r="94" spans="1:5" ht="51">
      <c r="A94" s="28" t="s">
        <v>44</v>
      </c>
      <c r="E94" s="29" t="s">
        <v>1928</v>
      </c>
    </row>
    <row r="95" spans="1:5" ht="12.75">
      <c r="A95" s="30" t="s">
        <v>45</v>
      </c>
      <c r="E95" s="31" t="s">
        <v>313</v>
      </c>
    </row>
    <row r="96" spans="1:5" ht="102">
      <c r="A96" t="s">
        <v>47</v>
      </c>
      <c r="E96" s="29" t="s">
        <v>1925</v>
      </c>
    </row>
    <row r="97" spans="1:16" ht="12.75">
      <c r="A97" s="18" t="s">
        <v>39</v>
      </c>
      <c s="23" t="s">
        <v>200</v>
      </c>
      <c s="23" t="s">
        <v>1926</v>
      </c>
      <c s="18" t="s">
        <v>17</v>
      </c>
      <c s="24" t="s">
        <v>1927</v>
      </c>
      <c s="25" t="s">
        <v>111</v>
      </c>
      <c s="26">
        <v>2</v>
      </c>
      <c s="27">
        <v>0</v>
      </c>
      <c s="27">
        <f>ROUND(ROUND(H97,2)*ROUND(G97,3),2)</f>
      </c>
      <c r="O97">
        <f>(I97*21)/100</f>
      </c>
      <c t="s">
        <v>17</v>
      </c>
    </row>
    <row r="98" spans="1:5" ht="51">
      <c r="A98" s="28" t="s">
        <v>44</v>
      </c>
      <c r="E98" s="29" t="s">
        <v>1929</v>
      </c>
    </row>
    <row r="99" spans="1:5" ht="12.75">
      <c r="A99" s="30" t="s">
        <v>45</v>
      </c>
      <c r="E99" s="31" t="s">
        <v>135</v>
      </c>
    </row>
    <row r="100" spans="1:5" ht="102">
      <c r="A100" t="s">
        <v>47</v>
      </c>
      <c r="E100" s="29" t="s">
        <v>1925</v>
      </c>
    </row>
    <row r="101" spans="1:18" ht="12.75" customHeight="1">
      <c r="A101" s="5" t="s">
        <v>37</v>
      </c>
      <c s="5"/>
      <c s="35" t="s">
        <v>80</v>
      </c>
      <c s="5"/>
      <c s="21" t="s">
        <v>771</v>
      </c>
      <c s="5"/>
      <c s="5"/>
      <c s="5"/>
      <c s="36">
        <f>0+Q101</f>
      </c>
      <c r="O101">
        <f>0+R101</f>
      </c>
      <c r="Q101">
        <f>0+I102+I106+I110+I114+I118+I122+I126+I130+I134+I138+I142+I146+I150</f>
      </c>
      <c>
        <f>0+O102+O106+O110+O114+O118+O122+O126+O130+O134+O138+O142+O146+O150</f>
      </c>
    </row>
    <row r="102" spans="1:16" ht="12.75">
      <c r="A102" s="18" t="s">
        <v>39</v>
      </c>
      <c s="23" t="s">
        <v>204</v>
      </c>
      <c s="23" t="s">
        <v>1930</v>
      </c>
      <c s="18" t="s">
        <v>41</v>
      </c>
      <c s="24" t="s">
        <v>1931</v>
      </c>
      <c s="25" t="s">
        <v>104</v>
      </c>
      <c s="26">
        <v>2</v>
      </c>
      <c s="27">
        <v>0</v>
      </c>
      <c s="27">
        <f>ROUND(ROUND(H102,2)*ROUND(G102,3),2)</f>
      </c>
      <c r="O102">
        <f>(I102*21)/100</f>
      </c>
      <c t="s">
        <v>17</v>
      </c>
    </row>
    <row r="103" spans="1:5" ht="38.25">
      <c r="A103" s="28" t="s">
        <v>44</v>
      </c>
      <c r="E103" s="29" t="s">
        <v>1932</v>
      </c>
    </row>
    <row r="104" spans="1:5" ht="12.75">
      <c r="A104" s="30" t="s">
        <v>45</v>
      </c>
      <c r="E104" s="31" t="s">
        <v>135</v>
      </c>
    </row>
    <row r="105" spans="1:5" ht="255">
      <c r="A105" t="s">
        <v>47</v>
      </c>
      <c r="E105" s="29" t="s">
        <v>1592</v>
      </c>
    </row>
    <row r="106" spans="1:16" ht="12.75">
      <c r="A106" s="18" t="s">
        <v>39</v>
      </c>
      <c s="23" t="s">
        <v>208</v>
      </c>
      <c s="23" t="s">
        <v>1933</v>
      </c>
      <c s="18" t="s">
        <v>41</v>
      </c>
      <c s="24" t="s">
        <v>1934</v>
      </c>
      <c s="25" t="s">
        <v>104</v>
      </c>
      <c s="26">
        <v>511.54</v>
      </c>
      <c s="27">
        <v>0</v>
      </c>
      <c s="27">
        <f>ROUND(ROUND(H106,2)*ROUND(G106,3),2)</f>
      </c>
      <c r="O106">
        <f>(I106*21)/100</f>
      </c>
      <c t="s">
        <v>17</v>
      </c>
    </row>
    <row r="107" spans="1:5" ht="63.75">
      <c r="A107" s="28" t="s">
        <v>44</v>
      </c>
      <c r="E107" s="29" t="s">
        <v>1935</v>
      </c>
    </row>
    <row r="108" spans="1:5" ht="12.75">
      <c r="A108" s="30" t="s">
        <v>45</v>
      </c>
      <c r="E108" s="31" t="s">
        <v>1936</v>
      </c>
    </row>
    <row r="109" spans="1:5" ht="255">
      <c r="A109" t="s">
        <v>47</v>
      </c>
      <c r="E109" s="29" t="s">
        <v>777</v>
      </c>
    </row>
    <row r="110" spans="1:16" ht="12.75">
      <c r="A110" s="18" t="s">
        <v>39</v>
      </c>
      <c s="23" t="s">
        <v>213</v>
      </c>
      <c s="23" t="s">
        <v>1937</v>
      </c>
      <c s="18" t="s">
        <v>41</v>
      </c>
      <c s="24" t="s">
        <v>1938</v>
      </c>
      <c s="25" t="s">
        <v>104</v>
      </c>
      <c s="26">
        <v>233.8</v>
      </c>
      <c s="27">
        <v>0</v>
      </c>
      <c s="27">
        <f>ROUND(ROUND(H110,2)*ROUND(G110,3),2)</f>
      </c>
      <c r="O110">
        <f>(I110*21)/100</f>
      </c>
      <c t="s">
        <v>17</v>
      </c>
    </row>
    <row r="111" spans="1:5" ht="63.75">
      <c r="A111" s="28" t="s">
        <v>44</v>
      </c>
      <c r="E111" s="29" t="s">
        <v>1939</v>
      </c>
    </row>
    <row r="112" spans="1:5" ht="12.75">
      <c r="A112" s="30" t="s">
        <v>45</v>
      </c>
      <c r="E112" s="31" t="s">
        <v>1940</v>
      </c>
    </row>
    <row r="113" spans="1:5" ht="255">
      <c r="A113" t="s">
        <v>47</v>
      </c>
      <c r="E113" s="29" t="s">
        <v>777</v>
      </c>
    </row>
    <row r="114" spans="1:16" ht="12.75">
      <c r="A114" s="18" t="s">
        <v>39</v>
      </c>
      <c s="23" t="s">
        <v>217</v>
      </c>
      <c s="23" t="s">
        <v>1941</v>
      </c>
      <c s="18" t="s">
        <v>41</v>
      </c>
      <c s="24" t="s">
        <v>1942</v>
      </c>
      <c s="25" t="s">
        <v>104</v>
      </c>
      <c s="26">
        <v>201.13</v>
      </c>
      <c s="27">
        <v>0</v>
      </c>
      <c s="27">
        <f>ROUND(ROUND(H114,2)*ROUND(G114,3),2)</f>
      </c>
      <c r="O114">
        <f>(I114*21)/100</f>
      </c>
      <c t="s">
        <v>17</v>
      </c>
    </row>
    <row r="115" spans="1:5" ht="63.75">
      <c r="A115" s="28" t="s">
        <v>44</v>
      </c>
      <c r="E115" s="29" t="s">
        <v>1943</v>
      </c>
    </row>
    <row r="116" spans="1:5" ht="12.75">
      <c r="A116" s="30" t="s">
        <v>45</v>
      </c>
      <c r="E116" s="31" t="s">
        <v>1944</v>
      </c>
    </row>
    <row r="117" spans="1:5" ht="255">
      <c r="A117" t="s">
        <v>47</v>
      </c>
      <c r="E117" s="29" t="s">
        <v>1592</v>
      </c>
    </row>
    <row r="118" spans="1:16" ht="12.75">
      <c r="A118" s="18" t="s">
        <v>39</v>
      </c>
      <c s="23" t="s">
        <v>221</v>
      </c>
      <c s="23" t="s">
        <v>1945</v>
      </c>
      <c s="18" t="s">
        <v>41</v>
      </c>
      <c s="24" t="s">
        <v>1946</v>
      </c>
      <c s="25" t="s">
        <v>111</v>
      </c>
      <c s="26">
        <v>17</v>
      </c>
      <c s="27">
        <v>0</v>
      </c>
      <c s="27">
        <f>ROUND(ROUND(H118,2)*ROUND(G118,3),2)</f>
      </c>
      <c r="O118">
        <f>(I118*21)/100</f>
      </c>
      <c t="s">
        <v>17</v>
      </c>
    </row>
    <row r="119" spans="1:5" ht="63.75">
      <c r="A119" s="28" t="s">
        <v>44</v>
      </c>
      <c r="E119" s="29" t="s">
        <v>1947</v>
      </c>
    </row>
    <row r="120" spans="1:5" ht="12.75">
      <c r="A120" s="30" t="s">
        <v>45</v>
      </c>
      <c r="E120" s="31" t="s">
        <v>1948</v>
      </c>
    </row>
    <row r="121" spans="1:5" ht="255">
      <c r="A121" t="s">
        <v>47</v>
      </c>
      <c r="E121" s="29" t="s">
        <v>1949</v>
      </c>
    </row>
    <row r="122" spans="1:16" ht="12.75">
      <c r="A122" s="18" t="s">
        <v>39</v>
      </c>
      <c s="23" t="s">
        <v>225</v>
      </c>
      <c s="23" t="s">
        <v>1950</v>
      </c>
      <c s="18" t="s">
        <v>41</v>
      </c>
      <c s="24" t="s">
        <v>1951</v>
      </c>
      <c s="25" t="s">
        <v>111</v>
      </c>
      <c s="26">
        <v>7</v>
      </c>
      <c s="27">
        <v>0</v>
      </c>
      <c s="27">
        <f>ROUND(ROUND(H122,2)*ROUND(G122,3),2)</f>
      </c>
      <c r="O122">
        <f>(I122*21)/100</f>
      </c>
      <c t="s">
        <v>17</v>
      </c>
    </row>
    <row r="123" spans="1:5" ht="63.75">
      <c r="A123" s="28" t="s">
        <v>44</v>
      </c>
      <c r="E123" s="29" t="s">
        <v>1947</v>
      </c>
    </row>
    <row r="124" spans="1:5" ht="12.75">
      <c r="A124" s="30" t="s">
        <v>45</v>
      </c>
      <c r="E124" s="31" t="s">
        <v>1952</v>
      </c>
    </row>
    <row r="125" spans="1:5" ht="255">
      <c r="A125" t="s">
        <v>47</v>
      </c>
      <c r="E125" s="29" t="s">
        <v>1949</v>
      </c>
    </row>
    <row r="126" spans="1:16" ht="12.75">
      <c r="A126" s="18" t="s">
        <v>39</v>
      </c>
      <c s="23" t="s">
        <v>230</v>
      </c>
      <c s="23" t="s">
        <v>1953</v>
      </c>
      <c s="18" t="s">
        <v>41</v>
      </c>
      <c s="24" t="s">
        <v>1954</v>
      </c>
      <c s="25" t="s">
        <v>111</v>
      </c>
      <c s="26">
        <v>8</v>
      </c>
      <c s="27">
        <v>0</v>
      </c>
      <c s="27">
        <f>ROUND(ROUND(H126,2)*ROUND(G126,3),2)</f>
      </c>
      <c r="O126">
        <f>(I126*21)/100</f>
      </c>
      <c t="s">
        <v>17</v>
      </c>
    </row>
    <row r="127" spans="1:5" ht="63.75">
      <c r="A127" s="28" t="s">
        <v>44</v>
      </c>
      <c r="E127" s="29" t="s">
        <v>1947</v>
      </c>
    </row>
    <row r="128" spans="1:5" ht="12.75">
      <c r="A128" s="30" t="s">
        <v>45</v>
      </c>
      <c r="E128" s="31" t="s">
        <v>1955</v>
      </c>
    </row>
    <row r="129" spans="1:5" ht="255">
      <c r="A129" t="s">
        <v>47</v>
      </c>
      <c r="E129" s="29" t="s">
        <v>1949</v>
      </c>
    </row>
    <row r="130" spans="1:16" ht="12.75">
      <c r="A130" s="18" t="s">
        <v>39</v>
      </c>
      <c s="23" t="s">
        <v>234</v>
      </c>
      <c s="23" t="s">
        <v>1956</v>
      </c>
      <c s="18" t="s">
        <v>41</v>
      </c>
      <c s="24" t="s">
        <v>1957</v>
      </c>
      <c s="25" t="s">
        <v>111</v>
      </c>
      <c s="26">
        <v>1</v>
      </c>
      <c s="27">
        <v>0</v>
      </c>
      <c s="27">
        <f>ROUND(ROUND(H130,2)*ROUND(G130,3),2)</f>
      </c>
      <c r="O130">
        <f>(I130*21)/100</f>
      </c>
      <c t="s">
        <v>17</v>
      </c>
    </row>
    <row r="131" spans="1:5" ht="76.5">
      <c r="A131" s="28" t="s">
        <v>44</v>
      </c>
      <c r="E131" s="29" t="s">
        <v>1958</v>
      </c>
    </row>
    <row r="132" spans="1:5" ht="12.75">
      <c r="A132" s="30" t="s">
        <v>45</v>
      </c>
      <c r="E132" s="31" t="s">
        <v>46</v>
      </c>
    </row>
    <row r="133" spans="1:5" ht="255">
      <c r="A133" t="s">
        <v>47</v>
      </c>
      <c r="E133" s="29" t="s">
        <v>1949</v>
      </c>
    </row>
    <row r="134" spans="1:16" ht="12.75">
      <c r="A134" s="18" t="s">
        <v>39</v>
      </c>
      <c s="23" t="s">
        <v>238</v>
      </c>
      <c s="23" t="s">
        <v>1959</v>
      </c>
      <c s="18" t="s">
        <v>41</v>
      </c>
      <c s="24" t="s">
        <v>1960</v>
      </c>
      <c s="25" t="s">
        <v>111</v>
      </c>
      <c s="26">
        <v>2</v>
      </c>
      <c s="27">
        <v>0</v>
      </c>
      <c s="27">
        <f>ROUND(ROUND(H134,2)*ROUND(G134,3),2)</f>
      </c>
      <c r="O134">
        <f>(I134*21)/100</f>
      </c>
      <c t="s">
        <v>17</v>
      </c>
    </row>
    <row r="135" spans="1:5" ht="38.25">
      <c r="A135" s="28" t="s">
        <v>44</v>
      </c>
      <c r="E135" s="29" t="s">
        <v>1961</v>
      </c>
    </row>
    <row r="136" spans="1:5" ht="12.75">
      <c r="A136" s="30" t="s">
        <v>45</v>
      </c>
      <c r="E136" s="31" t="s">
        <v>135</v>
      </c>
    </row>
    <row r="137" spans="1:5" ht="51">
      <c r="A137" t="s">
        <v>47</v>
      </c>
      <c r="E137" s="29" t="s">
        <v>1962</v>
      </c>
    </row>
    <row r="138" spans="1:16" ht="12.75">
      <c r="A138" s="18" t="s">
        <v>39</v>
      </c>
      <c s="23" t="s">
        <v>243</v>
      </c>
      <c s="23" t="s">
        <v>1963</v>
      </c>
      <c s="18" t="s">
        <v>41</v>
      </c>
      <c s="24" t="s">
        <v>1964</v>
      </c>
      <c s="25" t="s">
        <v>104</v>
      </c>
      <c s="26">
        <v>511.54</v>
      </c>
      <c s="27">
        <v>0</v>
      </c>
      <c s="27">
        <f>ROUND(ROUND(H138,2)*ROUND(G138,3),2)</f>
      </c>
      <c r="O138">
        <f>(I138*21)/100</f>
      </c>
      <c t="s">
        <v>17</v>
      </c>
    </row>
    <row r="139" spans="1:5" ht="12.75">
      <c r="A139" s="28" t="s">
        <v>44</v>
      </c>
      <c r="E139" s="29" t="s">
        <v>1965</v>
      </c>
    </row>
    <row r="140" spans="1:5" ht="12.75">
      <c r="A140" s="30" t="s">
        <v>45</v>
      </c>
      <c r="E140" s="31" t="s">
        <v>1936</v>
      </c>
    </row>
    <row r="141" spans="1:5" ht="51">
      <c r="A141" t="s">
        <v>47</v>
      </c>
      <c r="E141" s="29" t="s">
        <v>1966</v>
      </c>
    </row>
    <row r="142" spans="1:16" ht="12.75">
      <c r="A142" s="18" t="s">
        <v>39</v>
      </c>
      <c s="23" t="s">
        <v>248</v>
      </c>
      <c s="23" t="s">
        <v>1967</v>
      </c>
      <c s="18" t="s">
        <v>41</v>
      </c>
      <c s="24" t="s">
        <v>1968</v>
      </c>
      <c s="25" t="s">
        <v>104</v>
      </c>
      <c s="26">
        <v>233.8</v>
      </c>
      <c s="27">
        <v>0</v>
      </c>
      <c s="27">
        <f>ROUND(ROUND(H142,2)*ROUND(G142,3),2)</f>
      </c>
      <c r="O142">
        <f>(I142*21)/100</f>
      </c>
      <c t="s">
        <v>17</v>
      </c>
    </row>
    <row r="143" spans="1:5" ht="12.75">
      <c r="A143" s="28" t="s">
        <v>44</v>
      </c>
      <c r="E143" s="29" t="s">
        <v>1969</v>
      </c>
    </row>
    <row r="144" spans="1:5" ht="12.75">
      <c r="A144" s="30" t="s">
        <v>45</v>
      </c>
      <c r="E144" s="31" t="s">
        <v>1940</v>
      </c>
    </row>
    <row r="145" spans="1:5" ht="51">
      <c r="A145" t="s">
        <v>47</v>
      </c>
      <c r="E145" s="29" t="s">
        <v>1966</v>
      </c>
    </row>
    <row r="146" spans="1:16" ht="12.75">
      <c r="A146" s="18" t="s">
        <v>39</v>
      </c>
      <c s="23" t="s">
        <v>253</v>
      </c>
      <c s="23" t="s">
        <v>1970</v>
      </c>
      <c s="18" t="s">
        <v>41</v>
      </c>
      <c s="24" t="s">
        <v>1971</v>
      </c>
      <c s="25" t="s">
        <v>104</v>
      </c>
      <c s="26">
        <v>201.13</v>
      </c>
      <c s="27">
        <v>0</v>
      </c>
      <c s="27">
        <f>ROUND(ROUND(H146,2)*ROUND(G146,3),2)</f>
      </c>
      <c r="O146">
        <f>(I146*21)/100</f>
      </c>
      <c t="s">
        <v>17</v>
      </c>
    </row>
    <row r="147" spans="1:5" ht="12.75">
      <c r="A147" s="28" t="s">
        <v>44</v>
      </c>
      <c r="E147" s="29" t="s">
        <v>1972</v>
      </c>
    </row>
    <row r="148" spans="1:5" ht="12.75">
      <c r="A148" s="30" t="s">
        <v>45</v>
      </c>
      <c r="E148" s="31" t="s">
        <v>1944</v>
      </c>
    </row>
    <row r="149" spans="1:5" ht="51">
      <c r="A149" t="s">
        <v>47</v>
      </c>
      <c r="E149" s="29" t="s">
        <v>1966</v>
      </c>
    </row>
    <row r="150" spans="1:16" ht="12.75">
      <c r="A150" s="18" t="s">
        <v>39</v>
      </c>
      <c s="23" t="s">
        <v>256</v>
      </c>
      <c s="23" t="s">
        <v>1973</v>
      </c>
      <c s="18" t="s">
        <v>41</v>
      </c>
      <c s="24" t="s">
        <v>1974</v>
      </c>
      <c s="25" t="s">
        <v>104</v>
      </c>
      <c s="26">
        <v>946.47</v>
      </c>
      <c s="27">
        <v>0</v>
      </c>
      <c s="27">
        <f>ROUND(ROUND(H150,2)*ROUND(G150,3),2)</f>
      </c>
      <c r="O150">
        <f>(I150*21)/100</f>
      </c>
      <c t="s">
        <v>17</v>
      </c>
    </row>
    <row r="151" spans="1:5" ht="12.75">
      <c r="A151" s="28" t="s">
        <v>44</v>
      </c>
      <c r="E151" s="29" t="s">
        <v>1975</v>
      </c>
    </row>
    <row r="152" spans="1:5" ht="51">
      <c r="A152" s="30" t="s">
        <v>45</v>
      </c>
      <c r="E152" s="31" t="s">
        <v>1976</v>
      </c>
    </row>
    <row r="153" spans="1:5" ht="25.5">
      <c r="A153" t="s">
        <v>47</v>
      </c>
      <c r="E153" s="29" t="s">
        <v>1977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0+O8+O13+O42+O47+O64+O81</f>
      </c>
      <c t="s">
        <v>16</v>
      </c>
    </row>
    <row r="3" spans="1:16" ht="15" customHeight="1">
      <c r="A3" t="s">
        <v>1</v>
      </c>
      <c s="8" t="s">
        <v>4</v>
      </c>
      <c s="9" t="s">
        <v>5</v>
      </c>
      <c s="1"/>
      <c s="10" t="s">
        <v>6</v>
      </c>
      <c s="1"/>
      <c s="4"/>
      <c s="3" t="s">
        <v>1978</v>
      </c>
      <c s="32">
        <f>0+I8+I13+I42+I47+I64+I81</f>
      </c>
      <c r="O3" t="s">
        <v>13</v>
      </c>
      <c t="s">
        <v>17</v>
      </c>
    </row>
    <row r="4" spans="1:16" ht="15" customHeight="1">
      <c r="A4" t="s">
        <v>7</v>
      </c>
      <c s="12" t="s">
        <v>12</v>
      </c>
      <c s="13" t="s">
        <v>1978</v>
      </c>
      <c s="5"/>
      <c s="14" t="s">
        <v>1979</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346</v>
      </c>
      <c s="18" t="s">
        <v>41</v>
      </c>
      <c s="24" t="s">
        <v>347</v>
      </c>
      <c s="25" t="s">
        <v>98</v>
      </c>
      <c s="26">
        <v>1021.424</v>
      </c>
      <c s="27">
        <v>0</v>
      </c>
      <c s="27">
        <f>ROUND(ROUND(H9,2)*ROUND(G9,3),2)</f>
      </c>
      <c r="O9">
        <f>(I9*21)/100</f>
      </c>
      <c t="s">
        <v>17</v>
      </c>
    </row>
    <row r="10" spans="1:5" ht="12.75">
      <c r="A10" s="28" t="s">
        <v>44</v>
      </c>
      <c r="E10" s="29" t="s">
        <v>348</v>
      </c>
    </row>
    <row r="11" spans="1:5" ht="63.75">
      <c r="A11" s="30" t="s">
        <v>45</v>
      </c>
      <c r="E11" s="31" t="s">
        <v>1980</v>
      </c>
    </row>
    <row r="12" spans="1:5" ht="25.5">
      <c r="A12" t="s">
        <v>47</v>
      </c>
      <c r="E12" s="29" t="s">
        <v>350</v>
      </c>
    </row>
    <row r="13" spans="1:18" ht="12.75" customHeight="1">
      <c r="A13" s="5" t="s">
        <v>37</v>
      </c>
      <c s="5"/>
      <c s="35" t="s">
        <v>23</v>
      </c>
      <c s="5"/>
      <c s="21" t="s">
        <v>355</v>
      </c>
      <c s="5"/>
      <c s="5"/>
      <c s="5"/>
      <c s="36">
        <f>0+Q13</f>
      </c>
      <c r="O13">
        <f>0+R13</f>
      </c>
      <c r="Q13">
        <f>0+I14+I18+I22+I26+I30+I34+I38</f>
      </c>
      <c>
        <f>0+O14+O18+O22+O26+O30+O34+O38</f>
      </c>
    </row>
    <row r="14" spans="1:16" ht="12.75">
      <c r="A14" s="18" t="s">
        <v>39</v>
      </c>
      <c s="23" t="s">
        <v>17</v>
      </c>
      <c s="23" t="s">
        <v>1531</v>
      </c>
      <c s="18" t="s">
        <v>41</v>
      </c>
      <c s="24" t="s">
        <v>1532</v>
      </c>
      <c s="25" t="s">
        <v>1533</v>
      </c>
      <c s="26">
        <v>35</v>
      </c>
      <c s="27">
        <v>0</v>
      </c>
      <c s="27">
        <f>ROUND(ROUND(H14,2)*ROUND(G14,3),2)</f>
      </c>
      <c r="O14">
        <f>(I14*21)/100</f>
      </c>
      <c t="s">
        <v>17</v>
      </c>
    </row>
    <row r="15" spans="1:5" ht="12.75">
      <c r="A15" s="28" t="s">
        <v>44</v>
      </c>
      <c r="E15" s="29" t="s">
        <v>41</v>
      </c>
    </row>
    <row r="16" spans="1:5" ht="12.75">
      <c r="A16" s="30" t="s">
        <v>45</v>
      </c>
      <c r="E16" s="31" t="s">
        <v>970</v>
      </c>
    </row>
    <row r="17" spans="1:5" ht="38.25">
      <c r="A17" t="s">
        <v>47</v>
      </c>
      <c r="E17" s="29" t="s">
        <v>1536</v>
      </c>
    </row>
    <row r="18" spans="1:16" ht="12.75">
      <c r="A18" s="18" t="s">
        <v>39</v>
      </c>
      <c s="23" t="s">
        <v>16</v>
      </c>
      <c s="23" t="s">
        <v>356</v>
      </c>
      <c s="18" t="s">
        <v>41</v>
      </c>
      <c s="24" t="s">
        <v>357</v>
      </c>
      <c s="25" t="s">
        <v>358</v>
      </c>
      <c s="26">
        <v>357.498</v>
      </c>
      <c s="27">
        <v>0</v>
      </c>
      <c s="27">
        <f>ROUND(ROUND(H18,2)*ROUND(G18,3),2)</f>
      </c>
      <c r="O18">
        <f>(I18*21)/100</f>
      </c>
      <c t="s">
        <v>17</v>
      </c>
    </row>
    <row r="19" spans="1:5" ht="25.5">
      <c r="A19" s="28" t="s">
        <v>44</v>
      </c>
      <c r="E19" s="29" t="s">
        <v>1981</v>
      </c>
    </row>
    <row r="20" spans="1:5" ht="25.5">
      <c r="A20" s="30" t="s">
        <v>45</v>
      </c>
      <c r="E20" s="31" t="s">
        <v>1982</v>
      </c>
    </row>
    <row r="21" spans="1:5" ht="318.75">
      <c r="A21" t="s">
        <v>47</v>
      </c>
      <c r="E21" s="29" t="s">
        <v>361</v>
      </c>
    </row>
    <row r="22" spans="1:16" ht="12.75">
      <c r="A22" s="18" t="s">
        <v>39</v>
      </c>
      <c s="23" t="s">
        <v>27</v>
      </c>
      <c s="23" t="s">
        <v>362</v>
      </c>
      <c s="18" t="s">
        <v>41</v>
      </c>
      <c s="24" t="s">
        <v>363</v>
      </c>
      <c s="25" t="s">
        <v>364</v>
      </c>
      <c s="26">
        <v>3932.478</v>
      </c>
      <c s="27">
        <v>0</v>
      </c>
      <c s="27">
        <f>ROUND(ROUND(H22,2)*ROUND(G22,3),2)</f>
      </c>
      <c r="O22">
        <f>(I22*21)/100</f>
      </c>
      <c t="s">
        <v>17</v>
      </c>
    </row>
    <row r="23" spans="1:5" ht="12.75">
      <c r="A23" s="28" t="s">
        <v>44</v>
      </c>
      <c r="E23" s="29" t="s">
        <v>365</v>
      </c>
    </row>
    <row r="24" spans="1:5" ht="12.75">
      <c r="A24" s="30" t="s">
        <v>45</v>
      </c>
      <c r="E24" s="31" t="s">
        <v>1983</v>
      </c>
    </row>
    <row r="25" spans="1:5" ht="25.5">
      <c r="A25" t="s">
        <v>47</v>
      </c>
      <c r="E25" s="29" t="s">
        <v>566</v>
      </c>
    </row>
    <row r="26" spans="1:16" ht="12.75">
      <c r="A26" s="18" t="s">
        <v>39</v>
      </c>
      <c s="23" t="s">
        <v>29</v>
      </c>
      <c s="23" t="s">
        <v>588</v>
      </c>
      <c s="18" t="s">
        <v>41</v>
      </c>
      <c s="24" t="s">
        <v>589</v>
      </c>
      <c s="25" t="s">
        <v>358</v>
      </c>
      <c s="26">
        <v>153.214</v>
      </c>
      <c s="27">
        <v>0</v>
      </c>
      <c s="27">
        <f>ROUND(ROUND(H26,2)*ROUND(G26,3),2)</f>
      </c>
      <c r="O26">
        <f>(I26*21)/100</f>
      </c>
      <c t="s">
        <v>17</v>
      </c>
    </row>
    <row r="27" spans="1:5" ht="25.5">
      <c r="A27" s="28" t="s">
        <v>44</v>
      </c>
      <c r="E27" s="29" t="s">
        <v>1981</v>
      </c>
    </row>
    <row r="28" spans="1:5" ht="25.5">
      <c r="A28" s="30" t="s">
        <v>45</v>
      </c>
      <c r="E28" s="31" t="s">
        <v>1984</v>
      </c>
    </row>
    <row r="29" spans="1:5" ht="318.75">
      <c r="A29" t="s">
        <v>47</v>
      </c>
      <c r="E29" s="29" t="s">
        <v>579</v>
      </c>
    </row>
    <row r="30" spans="1:16" ht="12.75">
      <c r="A30" s="18" t="s">
        <v>39</v>
      </c>
      <c s="23" t="s">
        <v>31</v>
      </c>
      <c s="23" t="s">
        <v>592</v>
      </c>
      <c s="18" t="s">
        <v>41</v>
      </c>
      <c s="24" t="s">
        <v>593</v>
      </c>
      <c s="25" t="s">
        <v>364</v>
      </c>
      <c s="26">
        <v>1685.354</v>
      </c>
      <c s="27">
        <v>0</v>
      </c>
      <c s="27">
        <f>ROUND(ROUND(H30,2)*ROUND(G30,3),2)</f>
      </c>
      <c r="O30">
        <f>(I30*21)/100</f>
      </c>
      <c t="s">
        <v>17</v>
      </c>
    </row>
    <row r="31" spans="1:5" ht="12.75">
      <c r="A31" s="28" t="s">
        <v>44</v>
      </c>
      <c r="E31" s="29" t="s">
        <v>1985</v>
      </c>
    </row>
    <row r="32" spans="1:5" ht="12.75">
      <c r="A32" s="30" t="s">
        <v>45</v>
      </c>
      <c r="E32" s="31" t="s">
        <v>1986</v>
      </c>
    </row>
    <row r="33" spans="1:5" ht="25.5">
      <c r="A33" t="s">
        <v>47</v>
      </c>
      <c r="E33" s="29" t="s">
        <v>566</v>
      </c>
    </row>
    <row r="34" spans="1:16" ht="12.75">
      <c r="A34" s="18" t="s">
        <v>39</v>
      </c>
      <c s="23" t="s">
        <v>77</v>
      </c>
      <c s="23" t="s">
        <v>368</v>
      </c>
      <c s="18" t="s">
        <v>41</v>
      </c>
      <c s="24" t="s">
        <v>369</v>
      </c>
      <c s="25" t="s">
        <v>358</v>
      </c>
      <c s="26">
        <v>510.712</v>
      </c>
      <c s="27">
        <v>0</v>
      </c>
      <c s="27">
        <f>ROUND(ROUND(H34,2)*ROUND(G34,3),2)</f>
      </c>
      <c r="O34">
        <f>(I34*21)/100</f>
      </c>
      <c t="s">
        <v>17</v>
      </c>
    </row>
    <row r="35" spans="1:5" ht="12.75">
      <c r="A35" s="28" t="s">
        <v>44</v>
      </c>
      <c r="E35" s="29" t="s">
        <v>370</v>
      </c>
    </row>
    <row r="36" spans="1:5" ht="63.75">
      <c r="A36" s="30" t="s">
        <v>45</v>
      </c>
      <c r="E36" s="31" t="s">
        <v>1987</v>
      </c>
    </row>
    <row r="37" spans="1:5" ht="191.25">
      <c r="A37" t="s">
        <v>47</v>
      </c>
      <c r="E37" s="29" t="s">
        <v>372</v>
      </c>
    </row>
    <row r="38" spans="1:16" ht="12.75">
      <c r="A38" s="18" t="s">
        <v>39</v>
      </c>
      <c s="23" t="s">
        <v>80</v>
      </c>
      <c s="23" t="s">
        <v>607</v>
      </c>
      <c s="18" t="s">
        <v>41</v>
      </c>
      <c s="24" t="s">
        <v>608</v>
      </c>
      <c s="25" t="s">
        <v>358</v>
      </c>
      <c s="26">
        <v>396.018</v>
      </c>
      <c s="27">
        <v>0</v>
      </c>
      <c s="27">
        <f>ROUND(ROUND(H38,2)*ROUND(G38,3),2)</f>
      </c>
      <c r="O38">
        <f>(I38*21)/100</f>
      </c>
      <c t="s">
        <v>17</v>
      </c>
    </row>
    <row r="39" spans="1:5" ht="38.25">
      <c r="A39" s="28" t="s">
        <v>44</v>
      </c>
      <c r="E39" s="29" t="s">
        <v>1988</v>
      </c>
    </row>
    <row r="40" spans="1:5" ht="12.75">
      <c r="A40" s="30" t="s">
        <v>45</v>
      </c>
      <c r="E40" s="31" t="s">
        <v>1989</v>
      </c>
    </row>
    <row r="41" spans="1:5" ht="229.5">
      <c r="A41" t="s">
        <v>47</v>
      </c>
      <c r="E41" s="29" t="s">
        <v>611</v>
      </c>
    </row>
    <row r="42" spans="1:18" ht="12.75" customHeight="1">
      <c r="A42" s="5" t="s">
        <v>37</v>
      </c>
      <c s="5"/>
      <c s="35" t="s">
        <v>17</v>
      </c>
      <c s="5"/>
      <c s="21" t="s">
        <v>645</v>
      </c>
      <c s="5"/>
      <c s="5"/>
      <c s="5"/>
      <c s="36">
        <f>0+Q42</f>
      </c>
      <c r="O42">
        <f>0+R42</f>
      </c>
      <c r="Q42">
        <f>0+I43</f>
      </c>
      <c>
        <f>0+O43</f>
      </c>
    </row>
    <row r="43" spans="1:16" ht="12.75">
      <c r="A43" s="18" t="s">
        <v>39</v>
      </c>
      <c s="23" t="s">
        <v>34</v>
      </c>
      <c s="23" t="s">
        <v>1905</v>
      </c>
      <c s="18" t="s">
        <v>41</v>
      </c>
      <c s="24" t="s">
        <v>1906</v>
      </c>
      <c s="25" t="s">
        <v>104</v>
      </c>
      <c s="26">
        <v>130.45</v>
      </c>
      <c s="27">
        <v>0</v>
      </c>
      <c s="27">
        <f>ROUND(ROUND(H43,2)*ROUND(G43,3),2)</f>
      </c>
      <c r="O43">
        <f>(I43*21)/100</f>
      </c>
      <c t="s">
        <v>17</v>
      </c>
    </row>
    <row r="44" spans="1:5" ht="63.75">
      <c r="A44" s="28" t="s">
        <v>44</v>
      </c>
      <c r="E44" s="29" t="s">
        <v>1990</v>
      </c>
    </row>
    <row r="45" spans="1:5" ht="12.75">
      <c r="A45" s="30" t="s">
        <v>45</v>
      </c>
      <c r="E45" s="31" t="s">
        <v>1991</v>
      </c>
    </row>
    <row r="46" spans="1:5" ht="165.75">
      <c r="A46" t="s">
        <v>47</v>
      </c>
      <c r="E46" s="29" t="s">
        <v>1909</v>
      </c>
    </row>
    <row r="47" spans="1:18" ht="12.75" customHeight="1">
      <c r="A47" s="5" t="s">
        <v>37</v>
      </c>
      <c s="5"/>
      <c s="35" t="s">
        <v>27</v>
      </c>
      <c s="5"/>
      <c s="21" t="s">
        <v>661</v>
      </c>
      <c s="5"/>
      <c s="5"/>
      <c s="5"/>
      <c s="36">
        <f>0+Q47</f>
      </c>
      <c r="O47">
        <f>0+R47</f>
      </c>
      <c r="Q47">
        <f>0+I48+I52+I56+I60</f>
      </c>
      <c>
        <f>0+O48+O52+O56+O60</f>
      </c>
    </row>
    <row r="48" spans="1:16" ht="12.75">
      <c r="A48" s="18" t="s">
        <v>39</v>
      </c>
      <c s="23" t="s">
        <v>36</v>
      </c>
      <c s="23" t="s">
        <v>662</v>
      </c>
      <c s="18" t="s">
        <v>41</v>
      </c>
      <c s="24" t="s">
        <v>663</v>
      </c>
      <c s="25" t="s">
        <v>358</v>
      </c>
      <c s="26">
        <v>15.132</v>
      </c>
      <c s="27">
        <v>0</v>
      </c>
      <c s="27">
        <f>ROUND(ROUND(H48,2)*ROUND(G48,3),2)</f>
      </c>
      <c r="O48">
        <f>(I48*21)/100</f>
      </c>
      <c t="s">
        <v>17</v>
      </c>
    </row>
    <row r="49" spans="1:5" ht="38.25">
      <c r="A49" s="28" t="s">
        <v>44</v>
      </c>
      <c r="E49" s="29" t="s">
        <v>1992</v>
      </c>
    </row>
    <row r="50" spans="1:5" ht="12.75">
      <c r="A50" s="30" t="s">
        <v>45</v>
      </c>
      <c r="E50" s="31" t="s">
        <v>1993</v>
      </c>
    </row>
    <row r="51" spans="1:5" ht="357">
      <c r="A51" t="s">
        <v>47</v>
      </c>
      <c r="E51" s="29" t="s">
        <v>666</v>
      </c>
    </row>
    <row r="52" spans="1:16" ht="12.75">
      <c r="A52" s="18" t="s">
        <v>39</v>
      </c>
      <c s="23" t="s">
        <v>87</v>
      </c>
      <c s="23" t="s">
        <v>679</v>
      </c>
      <c s="18" t="s">
        <v>41</v>
      </c>
      <c s="24" t="s">
        <v>680</v>
      </c>
      <c s="25" t="s">
        <v>358</v>
      </c>
      <c s="26">
        <v>18.915</v>
      </c>
      <c s="27">
        <v>0</v>
      </c>
      <c s="27">
        <f>ROUND(ROUND(H52,2)*ROUND(G52,3),2)</f>
      </c>
      <c r="O52">
        <f>(I52*21)/100</f>
      </c>
      <c t="s">
        <v>17</v>
      </c>
    </row>
    <row r="53" spans="1:5" ht="38.25">
      <c r="A53" s="28" t="s">
        <v>44</v>
      </c>
      <c r="E53" s="29" t="s">
        <v>1994</v>
      </c>
    </row>
    <row r="54" spans="1:5" ht="12.75">
      <c r="A54" s="30" t="s">
        <v>45</v>
      </c>
      <c r="E54" s="31" t="s">
        <v>1995</v>
      </c>
    </row>
    <row r="55" spans="1:5" ht="38.25">
      <c r="A55" t="s">
        <v>47</v>
      </c>
      <c r="E55" s="29" t="s">
        <v>660</v>
      </c>
    </row>
    <row r="56" spans="1:16" ht="12.75">
      <c r="A56" s="18" t="s">
        <v>39</v>
      </c>
      <c s="23" t="s">
        <v>146</v>
      </c>
      <c s="23" t="s">
        <v>1996</v>
      </c>
      <c s="18" t="s">
        <v>41</v>
      </c>
      <c s="24" t="s">
        <v>1997</v>
      </c>
      <c s="25" t="s">
        <v>358</v>
      </c>
      <c s="26">
        <v>9.26</v>
      </c>
      <c s="27">
        <v>0</v>
      </c>
      <c s="27">
        <f>ROUND(ROUND(H56,2)*ROUND(G56,3),2)</f>
      </c>
      <c r="O56">
        <f>(I56*21)/100</f>
      </c>
      <c t="s">
        <v>17</v>
      </c>
    </row>
    <row r="57" spans="1:5" ht="38.25">
      <c r="A57" s="28" t="s">
        <v>44</v>
      </c>
      <c r="E57" s="29" t="s">
        <v>1998</v>
      </c>
    </row>
    <row r="58" spans="1:5" ht="12.75">
      <c r="A58" s="30" t="s">
        <v>45</v>
      </c>
      <c r="E58" s="31" t="s">
        <v>1999</v>
      </c>
    </row>
    <row r="59" spans="1:5" ht="25.5">
      <c r="A59" t="s">
        <v>47</v>
      </c>
      <c r="E59" s="29" t="s">
        <v>2000</v>
      </c>
    </row>
    <row r="60" spans="1:16" ht="12.75">
      <c r="A60" s="18" t="s">
        <v>39</v>
      </c>
      <c s="23" t="s">
        <v>150</v>
      </c>
      <c s="23" t="s">
        <v>2001</v>
      </c>
      <c s="18" t="s">
        <v>41</v>
      </c>
      <c s="24" t="s">
        <v>2002</v>
      </c>
      <c s="25" t="s">
        <v>358</v>
      </c>
      <c s="26">
        <v>1.638</v>
      </c>
      <c s="27">
        <v>0</v>
      </c>
      <c s="27">
        <f>ROUND(ROUND(H60,2)*ROUND(G60,3),2)</f>
      </c>
      <c r="O60">
        <f>(I60*21)/100</f>
      </c>
      <c t="s">
        <v>17</v>
      </c>
    </row>
    <row r="61" spans="1:5" ht="38.25">
      <c r="A61" s="28" t="s">
        <v>44</v>
      </c>
      <c r="E61" s="29" t="s">
        <v>2003</v>
      </c>
    </row>
    <row r="62" spans="1:5" ht="12.75">
      <c r="A62" s="30" t="s">
        <v>45</v>
      </c>
      <c r="E62" s="31" t="s">
        <v>2004</v>
      </c>
    </row>
    <row r="63" spans="1:5" ht="216.75">
      <c r="A63" t="s">
        <v>47</v>
      </c>
      <c r="E63" s="29" t="s">
        <v>2005</v>
      </c>
    </row>
    <row r="64" spans="1:18" ht="12.75" customHeight="1">
      <c r="A64" s="5" t="s">
        <v>37</v>
      </c>
      <c s="5"/>
      <c s="35" t="s">
        <v>77</v>
      </c>
      <c s="5"/>
      <c s="21" t="s">
        <v>412</v>
      </c>
      <c s="5"/>
      <c s="5"/>
      <c s="5"/>
      <c s="36">
        <f>0+Q64</f>
      </c>
      <c r="O64">
        <f>0+R64</f>
      </c>
      <c r="Q64">
        <f>0+I65+I69+I73+I77</f>
      </c>
      <c>
        <f>0+O65+O69+O73+O77</f>
      </c>
    </row>
    <row r="65" spans="1:16" ht="12.75">
      <c r="A65" s="18" t="s">
        <v>39</v>
      </c>
      <c s="23" t="s">
        <v>156</v>
      </c>
      <c s="23" t="s">
        <v>1918</v>
      </c>
      <c s="18" t="s">
        <v>41</v>
      </c>
      <c s="24" t="s">
        <v>1919</v>
      </c>
      <c s="25" t="s">
        <v>104</v>
      </c>
      <c s="26">
        <v>16.5</v>
      </c>
      <c s="27">
        <v>0</v>
      </c>
      <c s="27">
        <f>ROUND(ROUND(H65,2)*ROUND(G65,3),2)</f>
      </c>
      <c r="O65">
        <f>(I65*21)/100</f>
      </c>
      <c t="s">
        <v>17</v>
      </c>
    </row>
    <row r="66" spans="1:5" ht="38.25">
      <c r="A66" s="28" t="s">
        <v>44</v>
      </c>
      <c r="E66" s="29" t="s">
        <v>2006</v>
      </c>
    </row>
    <row r="67" spans="1:5" ht="12.75">
      <c r="A67" s="30" t="s">
        <v>45</v>
      </c>
      <c r="E67" s="31" t="s">
        <v>2007</v>
      </c>
    </row>
    <row r="68" spans="1:5" ht="102">
      <c r="A68" t="s">
        <v>47</v>
      </c>
      <c r="E68" s="29" t="s">
        <v>1921</v>
      </c>
    </row>
    <row r="69" spans="1:16" ht="12.75">
      <c r="A69" s="18" t="s">
        <v>39</v>
      </c>
      <c s="23" t="s">
        <v>161</v>
      </c>
      <c s="23" t="s">
        <v>1922</v>
      </c>
      <c s="18" t="s">
        <v>41</v>
      </c>
      <c s="24" t="s">
        <v>1923</v>
      </c>
      <c s="25" t="s">
        <v>111</v>
      </c>
      <c s="26">
        <v>11</v>
      </c>
      <c s="27">
        <v>0</v>
      </c>
      <c s="27">
        <f>ROUND(ROUND(H69,2)*ROUND(G69,3),2)</f>
      </c>
      <c r="O69">
        <f>(I69*21)/100</f>
      </c>
      <c t="s">
        <v>17</v>
      </c>
    </row>
    <row r="70" spans="1:5" ht="51">
      <c r="A70" s="28" t="s">
        <v>44</v>
      </c>
      <c r="E70" s="29" t="s">
        <v>2008</v>
      </c>
    </row>
    <row r="71" spans="1:5" ht="12.75">
      <c r="A71" s="30" t="s">
        <v>45</v>
      </c>
      <c r="E71" s="31" t="s">
        <v>2009</v>
      </c>
    </row>
    <row r="72" spans="1:5" ht="102">
      <c r="A72" t="s">
        <v>47</v>
      </c>
      <c r="E72" s="29" t="s">
        <v>1925</v>
      </c>
    </row>
    <row r="73" spans="1:16" ht="12.75">
      <c r="A73" s="18" t="s">
        <v>39</v>
      </c>
      <c s="23" t="s">
        <v>167</v>
      </c>
      <c s="23" t="s">
        <v>1926</v>
      </c>
      <c s="18" t="s">
        <v>23</v>
      </c>
      <c s="24" t="s">
        <v>1927</v>
      </c>
      <c s="25" t="s">
        <v>111</v>
      </c>
      <c s="26">
        <v>2</v>
      </c>
      <c s="27">
        <v>0</v>
      </c>
      <c s="27">
        <f>ROUND(ROUND(H73,2)*ROUND(G73,3),2)</f>
      </c>
      <c r="O73">
        <f>(I73*21)/100</f>
      </c>
      <c t="s">
        <v>17</v>
      </c>
    </row>
    <row r="74" spans="1:5" ht="51">
      <c r="A74" s="28" t="s">
        <v>44</v>
      </c>
      <c r="E74" s="29" t="s">
        <v>2010</v>
      </c>
    </row>
    <row r="75" spans="1:5" ht="12.75">
      <c r="A75" s="30" t="s">
        <v>45</v>
      </c>
      <c r="E75" s="31" t="s">
        <v>131</v>
      </c>
    </row>
    <row r="76" spans="1:5" ht="102">
      <c r="A76" t="s">
        <v>47</v>
      </c>
      <c r="E76" s="29" t="s">
        <v>1925</v>
      </c>
    </row>
    <row r="77" spans="1:16" ht="12.75">
      <c r="A77" s="18" t="s">
        <v>39</v>
      </c>
      <c s="23" t="s">
        <v>174</v>
      </c>
      <c s="23" t="s">
        <v>1926</v>
      </c>
      <c s="18" t="s">
        <v>17</v>
      </c>
      <c s="24" t="s">
        <v>1927</v>
      </c>
      <c s="25" t="s">
        <v>111</v>
      </c>
      <c s="26">
        <v>1</v>
      </c>
      <c s="27">
        <v>0</v>
      </c>
      <c s="27">
        <f>ROUND(ROUND(H77,2)*ROUND(G77,3),2)</f>
      </c>
      <c r="O77">
        <f>(I77*21)/100</f>
      </c>
      <c t="s">
        <v>17</v>
      </c>
    </row>
    <row r="78" spans="1:5" ht="51">
      <c r="A78" s="28" t="s">
        <v>44</v>
      </c>
      <c r="E78" s="29" t="s">
        <v>2011</v>
      </c>
    </row>
    <row r="79" spans="1:5" ht="12.75">
      <c r="A79" s="30" t="s">
        <v>45</v>
      </c>
      <c r="E79" s="31" t="s">
        <v>46</v>
      </c>
    </row>
    <row r="80" spans="1:5" ht="102">
      <c r="A80" t="s">
        <v>47</v>
      </c>
      <c r="E80" s="29" t="s">
        <v>1925</v>
      </c>
    </row>
    <row r="81" spans="1:18" ht="12.75" customHeight="1">
      <c r="A81" s="5" t="s">
        <v>37</v>
      </c>
      <c s="5"/>
      <c s="35" t="s">
        <v>80</v>
      </c>
      <c s="5"/>
      <c s="21" t="s">
        <v>771</v>
      </c>
      <c s="5"/>
      <c s="5"/>
      <c s="5"/>
      <c s="36">
        <f>0+Q81</f>
      </c>
      <c r="O81">
        <f>0+R81</f>
      </c>
      <c r="Q81">
        <f>0+I82+I86+I90+I94+I98+I102+I106+I110+I114+I118+I122+I126</f>
      </c>
      <c>
        <f>0+O82+O86+O90+O94+O98+O102+O106+O110+O114+O118+O122+O126</f>
      </c>
    </row>
    <row r="82" spans="1:16" ht="12.75">
      <c r="A82" s="18" t="s">
        <v>39</v>
      </c>
      <c s="23" t="s">
        <v>179</v>
      </c>
      <c s="23" t="s">
        <v>2012</v>
      </c>
      <c s="18" t="s">
        <v>41</v>
      </c>
      <c s="24" t="s">
        <v>2013</v>
      </c>
      <c s="25" t="s">
        <v>104</v>
      </c>
      <c s="26">
        <v>130.45</v>
      </c>
      <c s="27">
        <v>0</v>
      </c>
      <c s="27">
        <f>ROUND(ROUND(H82,2)*ROUND(G82,3),2)</f>
      </c>
      <c r="O82">
        <f>(I82*21)/100</f>
      </c>
      <c t="s">
        <v>17</v>
      </c>
    </row>
    <row r="83" spans="1:5" ht="25.5">
      <c r="A83" s="28" t="s">
        <v>44</v>
      </c>
      <c r="E83" s="29" t="s">
        <v>1981</v>
      </c>
    </row>
    <row r="84" spans="1:5" ht="12.75">
      <c r="A84" s="30" t="s">
        <v>45</v>
      </c>
      <c r="E84" s="31" t="s">
        <v>1991</v>
      </c>
    </row>
    <row r="85" spans="1:5" ht="255">
      <c r="A85" t="s">
        <v>47</v>
      </c>
      <c r="E85" s="29" t="s">
        <v>1592</v>
      </c>
    </row>
    <row r="86" spans="1:16" ht="12.75">
      <c r="A86" s="18" t="s">
        <v>39</v>
      </c>
      <c s="23" t="s">
        <v>185</v>
      </c>
      <c s="23" t="s">
        <v>1945</v>
      </c>
      <c s="18" t="s">
        <v>23</v>
      </c>
      <c s="24" t="s">
        <v>1946</v>
      </c>
      <c s="25" t="s">
        <v>111</v>
      </c>
      <c s="26">
        <v>6</v>
      </c>
      <c s="27">
        <v>0</v>
      </c>
      <c s="27">
        <f>ROUND(ROUND(H86,2)*ROUND(G86,3),2)</f>
      </c>
      <c r="O86">
        <f>(I86*21)/100</f>
      </c>
      <c t="s">
        <v>17</v>
      </c>
    </row>
    <row r="87" spans="1:5" ht="63.75">
      <c r="A87" s="28" t="s">
        <v>44</v>
      </c>
      <c r="E87" s="29" t="s">
        <v>2014</v>
      </c>
    </row>
    <row r="88" spans="1:5" ht="12.75">
      <c r="A88" s="30" t="s">
        <v>45</v>
      </c>
      <c r="E88" s="31" t="s">
        <v>1365</v>
      </c>
    </row>
    <row r="89" spans="1:5" ht="255">
      <c r="A89" t="s">
        <v>47</v>
      </c>
      <c r="E89" s="29" t="s">
        <v>1949</v>
      </c>
    </row>
    <row r="90" spans="1:16" ht="12.75">
      <c r="A90" s="18" t="s">
        <v>39</v>
      </c>
      <c s="23" t="s">
        <v>191</v>
      </c>
      <c s="23" t="s">
        <v>1945</v>
      </c>
      <c s="18" t="s">
        <v>17</v>
      </c>
      <c s="24" t="s">
        <v>1946</v>
      </c>
      <c s="25" t="s">
        <v>111</v>
      </c>
      <c s="26">
        <v>1</v>
      </c>
      <c s="27">
        <v>0</v>
      </c>
      <c s="27">
        <f>ROUND(ROUND(H90,2)*ROUND(G90,3),2)</f>
      </c>
      <c r="O90">
        <f>(I90*21)/100</f>
      </c>
      <c t="s">
        <v>17</v>
      </c>
    </row>
    <row r="91" spans="1:5" ht="38.25">
      <c r="A91" s="28" t="s">
        <v>44</v>
      </c>
      <c r="E91" s="29" t="s">
        <v>2015</v>
      </c>
    </row>
    <row r="92" spans="1:5" ht="12.75">
      <c r="A92" s="30" t="s">
        <v>45</v>
      </c>
      <c r="E92" s="31" t="s">
        <v>46</v>
      </c>
    </row>
    <row r="93" spans="1:5" ht="255">
      <c r="A93" t="s">
        <v>47</v>
      </c>
      <c r="E93" s="29" t="s">
        <v>1949</v>
      </c>
    </row>
    <row r="94" spans="1:16" ht="12.75">
      <c r="A94" s="18" t="s">
        <v>39</v>
      </c>
      <c s="23" t="s">
        <v>197</v>
      </c>
      <c s="23" t="s">
        <v>2016</v>
      </c>
      <c s="18" t="s">
        <v>41</v>
      </c>
      <c s="24" t="s">
        <v>2017</v>
      </c>
      <c s="25" t="s">
        <v>111</v>
      </c>
      <c s="26">
        <v>1</v>
      </c>
      <c s="27">
        <v>0</v>
      </c>
      <c s="27">
        <f>ROUND(ROUND(H94,2)*ROUND(G94,3),2)</f>
      </c>
      <c r="O94">
        <f>(I94*21)/100</f>
      </c>
      <c t="s">
        <v>17</v>
      </c>
    </row>
    <row r="95" spans="1:5" ht="63.75">
      <c r="A95" s="28" t="s">
        <v>44</v>
      </c>
      <c r="E95" s="29" t="s">
        <v>2018</v>
      </c>
    </row>
    <row r="96" spans="1:5" ht="12.75">
      <c r="A96" s="30" t="s">
        <v>45</v>
      </c>
      <c r="E96" s="31" t="s">
        <v>46</v>
      </c>
    </row>
    <row r="97" spans="1:5" ht="255">
      <c r="A97" t="s">
        <v>47</v>
      </c>
      <c r="E97" s="29" t="s">
        <v>2019</v>
      </c>
    </row>
    <row r="98" spans="1:16" ht="12.75">
      <c r="A98" s="18" t="s">
        <v>39</v>
      </c>
      <c s="23" t="s">
        <v>200</v>
      </c>
      <c s="23" t="s">
        <v>2020</v>
      </c>
      <c s="18" t="s">
        <v>41</v>
      </c>
      <c s="24" t="s">
        <v>2021</v>
      </c>
      <c s="25" t="s">
        <v>104</v>
      </c>
      <c s="26">
        <v>146.95</v>
      </c>
      <c s="27">
        <v>0</v>
      </c>
      <c s="27">
        <f>ROUND(ROUND(H98,2)*ROUND(G98,3),2)</f>
      </c>
      <c r="O98">
        <f>(I98*21)/100</f>
      </c>
      <c t="s">
        <v>17</v>
      </c>
    </row>
    <row r="99" spans="1:5" ht="12.75">
      <c r="A99" s="28" t="s">
        <v>44</v>
      </c>
      <c r="E99" s="29" t="s">
        <v>2022</v>
      </c>
    </row>
    <row r="100" spans="1:5" ht="12.75">
      <c r="A100" s="30" t="s">
        <v>45</v>
      </c>
      <c r="E100" s="31" t="s">
        <v>2023</v>
      </c>
    </row>
    <row r="101" spans="1:5" ht="38.25">
      <c r="A101" t="s">
        <v>47</v>
      </c>
      <c r="E101" s="29" t="s">
        <v>2024</v>
      </c>
    </row>
    <row r="102" spans="1:16" ht="12.75">
      <c r="A102" s="18" t="s">
        <v>39</v>
      </c>
      <c s="23" t="s">
        <v>204</v>
      </c>
      <c s="23" t="s">
        <v>2025</v>
      </c>
      <c s="18" t="s">
        <v>23</v>
      </c>
      <c s="24" t="s">
        <v>2026</v>
      </c>
      <c s="25" t="s">
        <v>111</v>
      </c>
      <c s="26">
        <v>1</v>
      </c>
      <c s="27">
        <v>0</v>
      </c>
      <c s="27">
        <f>ROUND(ROUND(H102,2)*ROUND(G102,3),2)</f>
      </c>
      <c r="O102">
        <f>(I102*21)/100</f>
      </c>
      <c t="s">
        <v>17</v>
      </c>
    </row>
    <row r="103" spans="1:5" ht="25.5">
      <c r="A103" s="28" t="s">
        <v>44</v>
      </c>
      <c r="E103" s="29" t="s">
        <v>2027</v>
      </c>
    </row>
    <row r="104" spans="1:5" ht="12.75">
      <c r="A104" s="30" t="s">
        <v>45</v>
      </c>
      <c r="E104" s="31" t="s">
        <v>46</v>
      </c>
    </row>
    <row r="105" spans="1:5" ht="51">
      <c r="A105" t="s">
        <v>47</v>
      </c>
      <c r="E105" s="29" t="s">
        <v>1962</v>
      </c>
    </row>
    <row r="106" spans="1:16" ht="12.75">
      <c r="A106" s="18" t="s">
        <v>39</v>
      </c>
      <c s="23" t="s">
        <v>208</v>
      </c>
      <c s="23" t="s">
        <v>2025</v>
      </c>
      <c s="18" t="s">
        <v>17</v>
      </c>
      <c s="24" t="s">
        <v>2028</v>
      </c>
      <c s="25" t="s">
        <v>111</v>
      </c>
      <c s="26">
        <v>2</v>
      </c>
      <c s="27">
        <v>0</v>
      </c>
      <c s="27">
        <f>ROUND(ROUND(H106,2)*ROUND(G106,3),2)</f>
      </c>
      <c r="O106">
        <f>(I106*21)/100</f>
      </c>
      <c t="s">
        <v>17</v>
      </c>
    </row>
    <row r="107" spans="1:5" ht="25.5">
      <c r="A107" s="28" t="s">
        <v>44</v>
      </c>
      <c r="E107" s="29" t="s">
        <v>2029</v>
      </c>
    </row>
    <row r="108" spans="1:5" ht="12.75">
      <c r="A108" s="30" t="s">
        <v>45</v>
      </c>
      <c r="E108" s="31" t="s">
        <v>135</v>
      </c>
    </row>
    <row r="109" spans="1:5" ht="51">
      <c r="A109" t="s">
        <v>47</v>
      </c>
      <c r="E109" s="29" t="s">
        <v>1962</v>
      </c>
    </row>
    <row r="110" spans="1:16" ht="12.75">
      <c r="A110" s="18" t="s">
        <v>39</v>
      </c>
      <c s="23" t="s">
        <v>213</v>
      </c>
      <c s="23" t="s">
        <v>1914</v>
      </c>
      <c s="18" t="s">
        <v>41</v>
      </c>
      <c s="24" t="s">
        <v>2030</v>
      </c>
      <c s="25" t="s">
        <v>358</v>
      </c>
      <c s="26">
        <v>57.268</v>
      </c>
      <c s="27">
        <v>0</v>
      </c>
      <c s="27">
        <f>ROUND(ROUND(H110,2)*ROUND(G110,3),2)</f>
      </c>
      <c r="O110">
        <f>(I110*21)/100</f>
      </c>
      <c t="s">
        <v>17</v>
      </c>
    </row>
    <row r="111" spans="1:5" ht="38.25">
      <c r="A111" s="28" t="s">
        <v>44</v>
      </c>
      <c r="E111" s="29" t="s">
        <v>2031</v>
      </c>
    </row>
    <row r="112" spans="1:5" ht="12.75">
      <c r="A112" s="30" t="s">
        <v>45</v>
      </c>
      <c r="E112" s="31" t="s">
        <v>2032</v>
      </c>
    </row>
    <row r="113" spans="1:5" ht="369.75">
      <c r="A113" t="s">
        <v>47</v>
      </c>
      <c r="E113" s="29" t="s">
        <v>1480</v>
      </c>
    </row>
    <row r="114" spans="1:16" ht="12.75">
      <c r="A114" s="18" t="s">
        <v>39</v>
      </c>
      <c s="23" t="s">
        <v>217</v>
      </c>
      <c s="23" t="s">
        <v>1963</v>
      </c>
      <c s="18" t="s">
        <v>41</v>
      </c>
      <c s="24" t="s">
        <v>2033</v>
      </c>
      <c s="25" t="s">
        <v>104</v>
      </c>
      <c s="26">
        <v>130.45</v>
      </c>
      <c s="27">
        <v>0</v>
      </c>
      <c s="27">
        <f>ROUND(ROUND(H114,2)*ROUND(G114,3),2)</f>
      </c>
      <c r="O114">
        <f>(I114*21)/100</f>
      </c>
      <c t="s">
        <v>17</v>
      </c>
    </row>
    <row r="115" spans="1:5" ht="12.75">
      <c r="A115" s="28" t="s">
        <v>44</v>
      </c>
      <c r="E115" s="29" t="s">
        <v>2034</v>
      </c>
    </row>
    <row r="116" spans="1:5" ht="12.75">
      <c r="A116" s="30" t="s">
        <v>45</v>
      </c>
      <c r="E116" s="31" t="s">
        <v>1991</v>
      </c>
    </row>
    <row r="117" spans="1:5" ht="51">
      <c r="A117" t="s">
        <v>47</v>
      </c>
      <c r="E117" s="29" t="s">
        <v>1966</v>
      </c>
    </row>
    <row r="118" spans="1:16" ht="12.75">
      <c r="A118" s="18" t="s">
        <v>39</v>
      </c>
      <c s="23" t="s">
        <v>221</v>
      </c>
      <c s="23" t="s">
        <v>1973</v>
      </c>
      <c s="18" t="s">
        <v>41</v>
      </c>
      <c s="24" t="s">
        <v>1974</v>
      </c>
      <c s="25" t="s">
        <v>104</v>
      </c>
      <c s="26">
        <v>130.45</v>
      </c>
      <c s="27">
        <v>0</v>
      </c>
      <c s="27">
        <f>ROUND(ROUND(H118,2)*ROUND(G118,3),2)</f>
      </c>
      <c r="O118">
        <f>(I118*21)/100</f>
      </c>
      <c t="s">
        <v>17</v>
      </c>
    </row>
    <row r="119" spans="1:5" ht="12.75">
      <c r="A119" s="28" t="s">
        <v>44</v>
      </c>
      <c r="E119" s="29" t="s">
        <v>2034</v>
      </c>
    </row>
    <row r="120" spans="1:5" ht="12.75">
      <c r="A120" s="30" t="s">
        <v>45</v>
      </c>
      <c r="E120" s="31" t="s">
        <v>1991</v>
      </c>
    </row>
    <row r="121" spans="1:5" ht="25.5">
      <c r="A121" t="s">
        <v>47</v>
      </c>
      <c r="E121" s="29" t="s">
        <v>1977</v>
      </c>
    </row>
    <row r="122" spans="1:16" ht="12.75">
      <c r="A122" s="18" t="s">
        <v>39</v>
      </c>
      <c s="23" t="s">
        <v>225</v>
      </c>
      <c s="23" t="s">
        <v>2035</v>
      </c>
      <c s="18" t="s">
        <v>23</v>
      </c>
      <c s="24" t="s">
        <v>2036</v>
      </c>
      <c s="25" t="s">
        <v>111</v>
      </c>
      <c s="26">
        <v>2</v>
      </c>
      <c s="27">
        <v>0</v>
      </c>
      <c s="27">
        <f>ROUND(ROUND(H122,2)*ROUND(G122,3),2)</f>
      </c>
      <c r="O122">
        <f>(I122*21)/100</f>
      </c>
      <c t="s">
        <v>17</v>
      </c>
    </row>
    <row r="123" spans="1:5" ht="38.25">
      <c r="A123" s="28" t="s">
        <v>44</v>
      </c>
      <c r="E123" s="29" t="s">
        <v>2037</v>
      </c>
    </row>
    <row r="124" spans="1:5" ht="12.75">
      <c r="A124" s="30" t="s">
        <v>45</v>
      </c>
      <c r="E124" s="31" t="s">
        <v>131</v>
      </c>
    </row>
    <row r="125" spans="1:5" ht="12.75">
      <c r="A125" t="s">
        <v>47</v>
      </c>
      <c r="E125" s="29" t="s">
        <v>2038</v>
      </c>
    </row>
    <row r="126" spans="1:16" ht="12.75">
      <c r="A126" s="18" t="s">
        <v>39</v>
      </c>
      <c s="23" t="s">
        <v>230</v>
      </c>
      <c s="23" t="s">
        <v>2035</v>
      </c>
      <c s="18" t="s">
        <v>17</v>
      </c>
      <c s="24" t="s">
        <v>2036</v>
      </c>
      <c s="25" t="s">
        <v>111</v>
      </c>
      <c s="26">
        <v>2</v>
      </c>
      <c s="27">
        <v>0</v>
      </c>
      <c s="27">
        <f>ROUND(ROUND(H126,2)*ROUND(G126,3),2)</f>
      </c>
      <c r="O126">
        <f>(I126*21)/100</f>
      </c>
      <c t="s">
        <v>17</v>
      </c>
    </row>
    <row r="127" spans="1:5" ht="51">
      <c r="A127" s="28" t="s">
        <v>44</v>
      </c>
      <c r="E127" s="29" t="s">
        <v>2039</v>
      </c>
    </row>
    <row r="128" spans="1:5" ht="12.75">
      <c r="A128" s="30" t="s">
        <v>45</v>
      </c>
      <c r="E128" s="31" t="s">
        <v>131</v>
      </c>
    </row>
    <row r="129" spans="1:5" ht="12.75">
      <c r="A129" t="s">
        <v>47</v>
      </c>
      <c r="E129" s="29" t="s">
        <v>2038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0+O8+O13+O58+O63+O68+O89+O158</f>
      </c>
      <c t="s">
        <v>16</v>
      </c>
    </row>
    <row r="3" spans="1:16" ht="15" customHeight="1">
      <c r="A3" t="s">
        <v>1</v>
      </c>
      <c s="8" t="s">
        <v>4</v>
      </c>
      <c s="9" t="s">
        <v>5</v>
      </c>
      <c s="1"/>
      <c s="10" t="s">
        <v>6</v>
      </c>
      <c s="1"/>
      <c s="4"/>
      <c s="3" t="s">
        <v>2040</v>
      </c>
      <c s="32">
        <f>0+I8+I13+I58+I63+I68+I89+I158</f>
      </c>
      <c r="O3" t="s">
        <v>13</v>
      </c>
      <c t="s">
        <v>17</v>
      </c>
    </row>
    <row r="4" spans="1:16" ht="15" customHeight="1">
      <c r="A4" t="s">
        <v>7</v>
      </c>
      <c s="12" t="s">
        <v>12</v>
      </c>
      <c s="13" t="s">
        <v>2040</v>
      </c>
      <c s="5"/>
      <c s="14" t="s">
        <v>2041</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346</v>
      </c>
      <c s="18" t="s">
        <v>41</v>
      </c>
      <c s="24" t="s">
        <v>347</v>
      </c>
      <c s="25" t="s">
        <v>98</v>
      </c>
      <c s="26">
        <v>817.652</v>
      </c>
      <c s="27">
        <v>0</v>
      </c>
      <c s="27">
        <f>ROUND(ROUND(H9,2)*ROUND(G9,3),2)</f>
      </c>
      <c r="O9">
        <f>(I9*21)/100</f>
      </c>
      <c t="s">
        <v>17</v>
      </c>
    </row>
    <row r="10" spans="1:5" ht="12.75">
      <c r="A10" s="28" t="s">
        <v>44</v>
      </c>
      <c r="E10" s="29" t="s">
        <v>348</v>
      </c>
    </row>
    <row r="11" spans="1:5" ht="63.75">
      <c r="A11" s="30" t="s">
        <v>45</v>
      </c>
      <c r="E11" s="31" t="s">
        <v>2042</v>
      </c>
    </row>
    <row r="12" spans="1:5" ht="25.5">
      <c r="A12" t="s">
        <v>47</v>
      </c>
      <c r="E12" s="29" t="s">
        <v>350</v>
      </c>
    </row>
    <row r="13" spans="1:18" ht="12.75" customHeight="1">
      <c r="A13" s="5" t="s">
        <v>37</v>
      </c>
      <c s="5"/>
      <c s="35" t="s">
        <v>23</v>
      </c>
      <c s="5"/>
      <c s="21" t="s">
        <v>355</v>
      </c>
      <c s="5"/>
      <c s="5"/>
      <c s="5"/>
      <c s="36">
        <f>0+Q13</f>
      </c>
      <c r="O13">
        <f>0+R13</f>
      </c>
      <c r="Q13">
        <f>0+I14+I18+I22+I26+I30+I34+I38+I42+I46+I50+I54</f>
      </c>
      <c>
        <f>0+O14+O18+O22+O26+O30+O34+O38+O42+O46+O50+O54</f>
      </c>
    </row>
    <row r="14" spans="1:16" ht="12.75">
      <c r="A14" s="18" t="s">
        <v>39</v>
      </c>
      <c s="23" t="s">
        <v>17</v>
      </c>
      <c s="23" t="s">
        <v>1531</v>
      </c>
      <c s="18" t="s">
        <v>41</v>
      </c>
      <c s="24" t="s">
        <v>1532</v>
      </c>
      <c s="25" t="s">
        <v>1533</v>
      </c>
      <c s="26">
        <v>25</v>
      </c>
      <c s="27">
        <v>0</v>
      </c>
      <c s="27">
        <f>ROUND(ROUND(H14,2)*ROUND(G14,3),2)</f>
      </c>
      <c r="O14">
        <f>(I14*21)/100</f>
      </c>
      <c t="s">
        <v>17</v>
      </c>
    </row>
    <row r="15" spans="1:5" ht="12.75">
      <c r="A15" s="28" t="s">
        <v>44</v>
      </c>
      <c r="E15" s="29" t="s">
        <v>41</v>
      </c>
    </row>
    <row r="16" spans="1:5" ht="12.75">
      <c r="A16" s="30" t="s">
        <v>45</v>
      </c>
      <c r="E16" s="31" t="s">
        <v>1326</v>
      </c>
    </row>
    <row r="17" spans="1:5" ht="38.25">
      <c r="A17" t="s">
        <v>47</v>
      </c>
      <c r="E17" s="29" t="s">
        <v>1536</v>
      </c>
    </row>
    <row r="18" spans="1:16" ht="12.75">
      <c r="A18" s="18" t="s">
        <v>39</v>
      </c>
      <c s="23" t="s">
        <v>16</v>
      </c>
      <c s="23" t="s">
        <v>550</v>
      </c>
      <c s="18" t="s">
        <v>41</v>
      </c>
      <c s="24" t="s">
        <v>551</v>
      </c>
      <c s="25" t="s">
        <v>358</v>
      </c>
      <c s="26">
        <v>52.2</v>
      </c>
      <c s="27">
        <v>0</v>
      </c>
      <c s="27">
        <f>ROUND(ROUND(H18,2)*ROUND(G18,3),2)</f>
      </c>
      <c r="O18">
        <f>(I18*21)/100</f>
      </c>
      <c t="s">
        <v>17</v>
      </c>
    </row>
    <row r="19" spans="1:5" ht="25.5">
      <c r="A19" s="28" t="s">
        <v>44</v>
      </c>
      <c r="E19" s="29" t="s">
        <v>2043</v>
      </c>
    </row>
    <row r="20" spans="1:5" ht="63.75">
      <c r="A20" s="30" t="s">
        <v>45</v>
      </c>
      <c r="E20" s="31" t="s">
        <v>2044</v>
      </c>
    </row>
    <row r="21" spans="1:5" ht="63.75">
      <c r="A21" t="s">
        <v>47</v>
      </c>
      <c r="E21" s="29" t="s">
        <v>2045</v>
      </c>
    </row>
    <row r="22" spans="1:16" ht="12.75">
      <c r="A22" s="18" t="s">
        <v>39</v>
      </c>
      <c s="23" t="s">
        <v>27</v>
      </c>
      <c s="23" t="s">
        <v>356</v>
      </c>
      <c s="18" t="s">
        <v>41</v>
      </c>
      <c s="24" t="s">
        <v>357</v>
      </c>
      <c s="25" t="s">
        <v>358</v>
      </c>
      <c s="26">
        <v>286.178</v>
      </c>
      <c s="27">
        <v>0</v>
      </c>
      <c s="27">
        <f>ROUND(ROUND(H22,2)*ROUND(G22,3),2)</f>
      </c>
      <c r="O22">
        <f>(I22*21)/100</f>
      </c>
      <c t="s">
        <v>17</v>
      </c>
    </row>
    <row r="23" spans="1:5" ht="38.25">
      <c r="A23" s="28" t="s">
        <v>44</v>
      </c>
      <c r="E23" s="29" t="s">
        <v>2046</v>
      </c>
    </row>
    <row r="24" spans="1:5" ht="63.75">
      <c r="A24" s="30" t="s">
        <v>45</v>
      </c>
      <c r="E24" s="31" t="s">
        <v>2047</v>
      </c>
    </row>
    <row r="25" spans="1:5" ht="318.75">
      <c r="A25" t="s">
        <v>47</v>
      </c>
      <c r="E25" s="29" t="s">
        <v>361</v>
      </c>
    </row>
    <row r="26" spans="1:16" ht="12.75">
      <c r="A26" s="18" t="s">
        <v>39</v>
      </c>
      <c s="23" t="s">
        <v>29</v>
      </c>
      <c s="23" t="s">
        <v>362</v>
      </c>
      <c s="18" t="s">
        <v>41</v>
      </c>
      <c s="24" t="s">
        <v>363</v>
      </c>
      <c s="25" t="s">
        <v>364</v>
      </c>
      <c s="26">
        <v>3148.101</v>
      </c>
      <c s="27">
        <v>0</v>
      </c>
      <c s="27">
        <f>ROUND(ROUND(H26,2)*ROUND(G26,3),2)</f>
      </c>
      <c r="O26">
        <f>(I26*21)/100</f>
      </c>
      <c t="s">
        <v>17</v>
      </c>
    </row>
    <row r="27" spans="1:5" ht="12.75">
      <c r="A27" s="28" t="s">
        <v>44</v>
      </c>
      <c r="E27" s="29" t="s">
        <v>365</v>
      </c>
    </row>
    <row r="28" spans="1:5" ht="12.75">
      <c r="A28" s="30" t="s">
        <v>45</v>
      </c>
      <c r="E28" s="31" t="s">
        <v>2048</v>
      </c>
    </row>
    <row r="29" spans="1:5" ht="76.5">
      <c r="A29" t="s">
        <v>47</v>
      </c>
      <c r="E29" s="29" t="s">
        <v>367</v>
      </c>
    </row>
    <row r="30" spans="1:16" ht="12.75">
      <c r="A30" s="18" t="s">
        <v>39</v>
      </c>
      <c s="23" t="s">
        <v>31</v>
      </c>
      <c s="23" t="s">
        <v>588</v>
      </c>
      <c s="18" t="s">
        <v>41</v>
      </c>
      <c s="24" t="s">
        <v>589</v>
      </c>
      <c s="25" t="s">
        <v>358</v>
      </c>
      <c s="26">
        <v>122.648</v>
      </c>
      <c s="27">
        <v>0</v>
      </c>
      <c s="27">
        <f>ROUND(ROUND(H30,2)*ROUND(G30,3),2)</f>
      </c>
      <c r="O30">
        <f>(I30*21)/100</f>
      </c>
      <c t="s">
        <v>17</v>
      </c>
    </row>
    <row r="31" spans="1:5" ht="38.25">
      <c r="A31" s="28" t="s">
        <v>44</v>
      </c>
      <c r="E31" s="29" t="s">
        <v>2046</v>
      </c>
    </row>
    <row r="32" spans="1:5" ht="63.75">
      <c r="A32" s="30" t="s">
        <v>45</v>
      </c>
      <c r="E32" s="31" t="s">
        <v>2049</v>
      </c>
    </row>
    <row r="33" spans="1:5" ht="318.75">
      <c r="A33" t="s">
        <v>47</v>
      </c>
      <c r="E33" s="29" t="s">
        <v>579</v>
      </c>
    </row>
    <row r="34" spans="1:16" ht="12.75">
      <c r="A34" s="18" t="s">
        <v>39</v>
      </c>
      <c s="23" t="s">
        <v>77</v>
      </c>
      <c s="23" t="s">
        <v>592</v>
      </c>
      <c s="18" t="s">
        <v>41</v>
      </c>
      <c s="24" t="s">
        <v>593</v>
      </c>
      <c s="25" t="s">
        <v>364</v>
      </c>
      <c s="26">
        <v>1349.183</v>
      </c>
      <c s="27">
        <v>0</v>
      </c>
      <c s="27">
        <f>ROUND(ROUND(H34,2)*ROUND(G34,3),2)</f>
      </c>
      <c r="O34">
        <f>(I34*21)/100</f>
      </c>
      <c t="s">
        <v>17</v>
      </c>
    </row>
    <row r="35" spans="1:5" ht="12.75">
      <c r="A35" s="28" t="s">
        <v>44</v>
      </c>
      <c r="E35" s="29" t="s">
        <v>1985</v>
      </c>
    </row>
    <row r="36" spans="1:5" ht="12.75">
      <c r="A36" s="30" t="s">
        <v>45</v>
      </c>
      <c r="E36" s="31" t="s">
        <v>2050</v>
      </c>
    </row>
    <row r="37" spans="1:5" ht="76.5">
      <c r="A37" t="s">
        <v>47</v>
      </c>
      <c r="E37" s="29" t="s">
        <v>367</v>
      </c>
    </row>
    <row r="38" spans="1:16" ht="12.75">
      <c r="A38" s="18" t="s">
        <v>39</v>
      </c>
      <c s="23" t="s">
        <v>80</v>
      </c>
      <c s="23" t="s">
        <v>368</v>
      </c>
      <c s="18" t="s">
        <v>41</v>
      </c>
      <c s="24" t="s">
        <v>369</v>
      </c>
      <c s="25" t="s">
        <v>358</v>
      </c>
      <c s="26">
        <v>408.826</v>
      </c>
      <c s="27">
        <v>0</v>
      </c>
      <c s="27">
        <f>ROUND(ROUND(H38,2)*ROUND(G38,3),2)</f>
      </c>
      <c r="O38">
        <f>(I38*21)/100</f>
      </c>
      <c t="s">
        <v>17</v>
      </c>
    </row>
    <row r="39" spans="1:5" ht="12.75">
      <c r="A39" s="28" t="s">
        <v>44</v>
      </c>
      <c r="E39" s="29" t="s">
        <v>370</v>
      </c>
    </row>
    <row r="40" spans="1:5" ht="63.75">
      <c r="A40" s="30" t="s">
        <v>45</v>
      </c>
      <c r="E40" s="31" t="s">
        <v>2051</v>
      </c>
    </row>
    <row r="41" spans="1:5" ht="191.25">
      <c r="A41" t="s">
        <v>47</v>
      </c>
      <c r="E41" s="29" t="s">
        <v>372</v>
      </c>
    </row>
    <row r="42" spans="1:16" ht="12.75">
      <c r="A42" s="18" t="s">
        <v>39</v>
      </c>
      <c s="23" t="s">
        <v>34</v>
      </c>
      <c s="23" t="s">
        <v>607</v>
      </c>
      <c s="18" t="s">
        <v>41</v>
      </c>
      <c s="24" t="s">
        <v>608</v>
      </c>
      <c s="25" t="s">
        <v>358</v>
      </c>
      <c s="26">
        <v>274.826</v>
      </c>
      <c s="27">
        <v>0</v>
      </c>
      <c s="27">
        <f>ROUND(ROUND(H42,2)*ROUND(G42,3),2)</f>
      </c>
      <c r="O42">
        <f>(I42*21)/100</f>
      </c>
      <c t="s">
        <v>17</v>
      </c>
    </row>
    <row r="43" spans="1:5" ht="51">
      <c r="A43" s="28" t="s">
        <v>44</v>
      </c>
      <c r="E43" s="29" t="s">
        <v>2052</v>
      </c>
    </row>
    <row r="44" spans="1:5" ht="12.75">
      <c r="A44" s="30" t="s">
        <v>45</v>
      </c>
      <c r="E44" s="31" t="s">
        <v>2053</v>
      </c>
    </row>
    <row r="45" spans="1:5" ht="229.5">
      <c r="A45" t="s">
        <v>47</v>
      </c>
      <c r="E45" s="29" t="s">
        <v>611</v>
      </c>
    </row>
    <row r="46" spans="1:16" ht="12.75">
      <c r="A46" s="18" t="s">
        <v>39</v>
      </c>
      <c s="23" t="s">
        <v>36</v>
      </c>
      <c s="23" t="s">
        <v>612</v>
      </c>
      <c s="18" t="s">
        <v>41</v>
      </c>
      <c s="24" t="s">
        <v>613</v>
      </c>
      <c s="25" t="s">
        <v>358</v>
      </c>
      <c s="26">
        <v>106.029</v>
      </c>
      <c s="27">
        <v>0</v>
      </c>
      <c s="27">
        <f>ROUND(ROUND(H46,2)*ROUND(G46,3),2)</f>
      </c>
      <c r="O46">
        <f>(I46*21)/100</f>
      </c>
      <c t="s">
        <v>17</v>
      </c>
    </row>
    <row r="47" spans="1:5" ht="51">
      <c r="A47" s="28" t="s">
        <v>44</v>
      </c>
      <c r="E47" s="29" t="s">
        <v>2054</v>
      </c>
    </row>
    <row r="48" spans="1:5" ht="12.75">
      <c r="A48" s="30" t="s">
        <v>45</v>
      </c>
      <c r="E48" s="31" t="s">
        <v>2055</v>
      </c>
    </row>
    <row r="49" spans="1:5" ht="293.25">
      <c r="A49" t="s">
        <v>47</v>
      </c>
      <c r="E49" s="29" t="s">
        <v>616</v>
      </c>
    </row>
    <row r="50" spans="1:16" ht="12.75">
      <c r="A50" s="18" t="s">
        <v>39</v>
      </c>
      <c s="23" t="s">
        <v>87</v>
      </c>
      <c s="23" t="s">
        <v>1318</v>
      </c>
      <c s="18" t="s">
        <v>41</v>
      </c>
      <c s="24" t="s">
        <v>1319</v>
      </c>
      <c s="25" t="s">
        <v>170</v>
      </c>
      <c s="26">
        <v>261</v>
      </c>
      <c s="27">
        <v>0</v>
      </c>
      <c s="27">
        <f>ROUND(ROUND(H50,2)*ROUND(G50,3),2)</f>
      </c>
      <c r="O50">
        <f>(I50*21)/100</f>
      </c>
      <c t="s">
        <v>17</v>
      </c>
    </row>
    <row r="51" spans="1:5" ht="12.75">
      <c r="A51" s="28" t="s">
        <v>44</v>
      </c>
      <c r="E51" s="29" t="s">
        <v>2056</v>
      </c>
    </row>
    <row r="52" spans="1:5" ht="12.75">
      <c r="A52" s="30" t="s">
        <v>45</v>
      </c>
      <c r="E52" s="31" t="s">
        <v>2057</v>
      </c>
    </row>
    <row r="53" spans="1:5" ht="12.75">
      <c r="A53" t="s">
        <v>47</v>
      </c>
      <c r="E53" s="29" t="s">
        <v>1322</v>
      </c>
    </row>
    <row r="54" spans="1:16" ht="12.75">
      <c r="A54" s="18" t="s">
        <v>39</v>
      </c>
      <c s="23" t="s">
        <v>146</v>
      </c>
      <c s="23" t="s">
        <v>2058</v>
      </c>
      <c s="18" t="s">
        <v>41</v>
      </c>
      <c s="24" t="s">
        <v>2059</v>
      </c>
      <c s="25" t="s">
        <v>170</v>
      </c>
      <c s="26">
        <v>261</v>
      </c>
      <c s="27">
        <v>0</v>
      </c>
      <c s="27">
        <f>ROUND(ROUND(H54,2)*ROUND(G54,3),2)</f>
      </c>
      <c r="O54">
        <f>(I54*21)/100</f>
      </c>
      <c t="s">
        <v>17</v>
      </c>
    </row>
    <row r="55" spans="1:5" ht="25.5">
      <c r="A55" s="28" t="s">
        <v>44</v>
      </c>
      <c r="E55" s="29" t="s">
        <v>2060</v>
      </c>
    </row>
    <row r="56" spans="1:5" ht="63.75">
      <c r="A56" s="30" t="s">
        <v>45</v>
      </c>
      <c r="E56" s="31" t="s">
        <v>2061</v>
      </c>
    </row>
    <row r="57" spans="1:5" ht="38.25">
      <c r="A57" t="s">
        <v>47</v>
      </c>
      <c r="E57" s="29" t="s">
        <v>2062</v>
      </c>
    </row>
    <row r="58" spans="1:18" ht="12.75" customHeight="1">
      <c r="A58" s="5" t="s">
        <v>37</v>
      </c>
      <c s="5"/>
      <c s="35" t="s">
        <v>17</v>
      </c>
      <c s="5"/>
      <c s="21" t="s">
        <v>645</v>
      </c>
      <c s="5"/>
      <c s="5"/>
      <c s="5"/>
      <c s="36">
        <f>0+Q58</f>
      </c>
      <c r="O58">
        <f>0+R58</f>
      </c>
      <c r="Q58">
        <f>0+I59</f>
      </c>
      <c>
        <f>0+O59</f>
      </c>
    </row>
    <row r="59" spans="1:16" ht="12.75">
      <c r="A59" s="18" t="s">
        <v>39</v>
      </c>
      <c s="23" t="s">
        <v>150</v>
      </c>
      <c s="23" t="s">
        <v>2063</v>
      </c>
      <c s="18" t="s">
        <v>41</v>
      </c>
      <c s="24" t="s">
        <v>2064</v>
      </c>
      <c s="25" t="s">
        <v>98</v>
      </c>
      <c s="26">
        <v>0.008</v>
      </c>
      <c s="27">
        <v>0</v>
      </c>
      <c s="27">
        <f>ROUND(ROUND(H59,2)*ROUND(G59,3),2)</f>
      </c>
      <c r="O59">
        <f>(I59*21)/100</f>
      </c>
      <c t="s">
        <v>17</v>
      </c>
    </row>
    <row r="60" spans="1:5" ht="12.75">
      <c r="A60" s="28" t="s">
        <v>44</v>
      </c>
      <c r="E60" s="29" t="s">
        <v>2065</v>
      </c>
    </row>
    <row r="61" spans="1:5" ht="12.75">
      <c r="A61" s="30" t="s">
        <v>45</v>
      </c>
      <c r="E61" s="31" t="s">
        <v>2066</v>
      </c>
    </row>
    <row r="62" spans="1:5" ht="242.25">
      <c r="A62" t="s">
        <v>47</v>
      </c>
      <c r="E62" s="29" t="s">
        <v>1392</v>
      </c>
    </row>
    <row r="63" spans="1:18" ht="12.75" customHeight="1">
      <c r="A63" s="5" t="s">
        <v>37</v>
      </c>
      <c s="5"/>
      <c s="35" t="s">
        <v>27</v>
      </c>
      <c s="5"/>
      <c s="21" t="s">
        <v>661</v>
      </c>
      <c s="5"/>
      <c s="5"/>
      <c s="5"/>
      <c s="36">
        <f>0+Q63</f>
      </c>
      <c r="O63">
        <f>0+R63</f>
      </c>
      <c r="Q63">
        <f>0+I64</f>
      </c>
      <c>
        <f>0+O64</f>
      </c>
    </row>
    <row r="64" spans="1:16" ht="12.75">
      <c r="A64" s="18" t="s">
        <v>39</v>
      </c>
      <c s="23" t="s">
        <v>156</v>
      </c>
      <c s="23" t="s">
        <v>679</v>
      </c>
      <c s="18" t="s">
        <v>41</v>
      </c>
      <c s="24" t="s">
        <v>680</v>
      </c>
      <c s="25" t="s">
        <v>358</v>
      </c>
      <c s="26">
        <v>23.561</v>
      </c>
      <c s="27">
        <v>0</v>
      </c>
      <c s="27">
        <f>ROUND(ROUND(H64,2)*ROUND(G64,3),2)</f>
      </c>
      <c r="O64">
        <f>(I64*21)/100</f>
      </c>
      <c t="s">
        <v>17</v>
      </c>
    </row>
    <row r="65" spans="1:5" ht="51">
      <c r="A65" s="28" t="s">
        <v>44</v>
      </c>
      <c r="E65" s="29" t="s">
        <v>2067</v>
      </c>
    </row>
    <row r="66" spans="1:5" ht="63.75">
      <c r="A66" s="30" t="s">
        <v>45</v>
      </c>
      <c r="E66" s="31" t="s">
        <v>2068</v>
      </c>
    </row>
    <row r="67" spans="1:5" ht="38.25">
      <c r="A67" t="s">
        <v>47</v>
      </c>
      <c r="E67" s="29" t="s">
        <v>660</v>
      </c>
    </row>
    <row r="68" spans="1:18" ht="12.75" customHeight="1">
      <c r="A68" s="5" t="s">
        <v>37</v>
      </c>
      <c s="5"/>
      <c s="35" t="s">
        <v>77</v>
      </c>
      <c s="5"/>
      <c s="21" t="s">
        <v>412</v>
      </c>
      <c s="5"/>
      <c s="5"/>
      <c s="5"/>
      <c s="36">
        <f>0+Q68</f>
      </c>
      <c r="O68">
        <f>0+R68</f>
      </c>
      <c r="Q68">
        <f>0+I69+I73+I77+I81+I85</f>
      </c>
      <c>
        <f>0+O69+O73+O77+O81+O85</f>
      </c>
    </row>
    <row r="69" spans="1:16" ht="12.75">
      <c r="A69" s="18" t="s">
        <v>39</v>
      </c>
      <c s="23" t="s">
        <v>161</v>
      </c>
      <c s="23" t="s">
        <v>2069</v>
      </c>
      <c s="18" t="s">
        <v>41</v>
      </c>
      <c s="24" t="s">
        <v>2070</v>
      </c>
      <c s="25" t="s">
        <v>111</v>
      </c>
      <c s="26">
        <v>30</v>
      </c>
      <c s="27">
        <v>0</v>
      </c>
      <c s="27">
        <f>ROUND(ROUND(H69,2)*ROUND(G69,3),2)</f>
      </c>
      <c r="O69">
        <f>(I69*21)/100</f>
      </c>
      <c t="s">
        <v>17</v>
      </c>
    </row>
    <row r="70" spans="1:5" ht="38.25">
      <c r="A70" s="28" t="s">
        <v>44</v>
      </c>
      <c r="E70" s="29" t="s">
        <v>2071</v>
      </c>
    </row>
    <row r="71" spans="1:5" ht="12.75">
      <c r="A71" s="30" t="s">
        <v>45</v>
      </c>
      <c r="E71" s="31" t="s">
        <v>335</v>
      </c>
    </row>
    <row r="72" spans="1:5" ht="114.75">
      <c r="A72" t="s">
        <v>47</v>
      </c>
      <c r="E72" s="29" t="s">
        <v>2072</v>
      </c>
    </row>
    <row r="73" spans="1:16" ht="12.75">
      <c r="A73" s="18" t="s">
        <v>39</v>
      </c>
      <c s="23" t="s">
        <v>167</v>
      </c>
      <c s="23" t="s">
        <v>1918</v>
      </c>
      <c s="18" t="s">
        <v>41</v>
      </c>
      <c s="24" t="s">
        <v>1919</v>
      </c>
      <c s="25" t="s">
        <v>104</v>
      </c>
      <c s="26">
        <v>12</v>
      </c>
      <c s="27">
        <v>0</v>
      </c>
      <c s="27">
        <f>ROUND(ROUND(H73,2)*ROUND(G73,3),2)</f>
      </c>
      <c r="O73">
        <f>(I73*21)/100</f>
      </c>
      <c t="s">
        <v>17</v>
      </c>
    </row>
    <row r="74" spans="1:5" ht="38.25">
      <c r="A74" s="28" t="s">
        <v>44</v>
      </c>
      <c r="E74" s="29" t="s">
        <v>2073</v>
      </c>
    </row>
    <row r="75" spans="1:5" ht="12.75">
      <c r="A75" s="30" t="s">
        <v>45</v>
      </c>
      <c r="E75" s="31" t="s">
        <v>2074</v>
      </c>
    </row>
    <row r="76" spans="1:5" ht="102">
      <c r="A76" t="s">
        <v>47</v>
      </c>
      <c r="E76" s="29" t="s">
        <v>1921</v>
      </c>
    </row>
    <row r="77" spans="1:16" ht="12.75">
      <c r="A77" s="18" t="s">
        <v>39</v>
      </c>
      <c s="23" t="s">
        <v>174</v>
      </c>
      <c s="23" t="s">
        <v>1922</v>
      </c>
      <c s="18" t="s">
        <v>41</v>
      </c>
      <c s="24" t="s">
        <v>1923</v>
      </c>
      <c s="25" t="s">
        <v>111</v>
      </c>
      <c s="26">
        <v>12</v>
      </c>
      <c s="27">
        <v>0</v>
      </c>
      <c s="27">
        <f>ROUND(ROUND(H77,2)*ROUND(G77,3),2)</f>
      </c>
      <c r="O77">
        <f>(I77*21)/100</f>
      </c>
      <c t="s">
        <v>17</v>
      </c>
    </row>
    <row r="78" spans="1:5" ht="51">
      <c r="A78" s="28" t="s">
        <v>44</v>
      </c>
      <c r="E78" s="29" t="s">
        <v>2075</v>
      </c>
    </row>
    <row r="79" spans="1:5" ht="12.75">
      <c r="A79" s="30" t="s">
        <v>45</v>
      </c>
      <c r="E79" s="31" t="s">
        <v>541</v>
      </c>
    </row>
    <row r="80" spans="1:5" ht="102">
      <c r="A80" t="s">
        <v>47</v>
      </c>
      <c r="E80" s="29" t="s">
        <v>1925</v>
      </c>
    </row>
    <row r="81" spans="1:16" ht="12.75">
      <c r="A81" s="18" t="s">
        <v>39</v>
      </c>
      <c s="23" t="s">
        <v>179</v>
      </c>
      <c s="23" t="s">
        <v>1926</v>
      </c>
      <c s="18" t="s">
        <v>23</v>
      </c>
      <c s="24" t="s">
        <v>1927</v>
      </c>
      <c s="25" t="s">
        <v>111</v>
      </c>
      <c s="26">
        <v>5</v>
      </c>
      <c s="27">
        <v>0</v>
      </c>
      <c s="27">
        <f>ROUND(ROUND(H81,2)*ROUND(G81,3),2)</f>
      </c>
      <c r="O81">
        <f>(I81*21)/100</f>
      </c>
      <c t="s">
        <v>17</v>
      </c>
    </row>
    <row r="82" spans="1:5" ht="51">
      <c r="A82" s="28" t="s">
        <v>44</v>
      </c>
      <c r="E82" s="29" t="s">
        <v>2076</v>
      </c>
    </row>
    <row r="83" spans="1:5" ht="12.75">
      <c r="A83" s="30" t="s">
        <v>45</v>
      </c>
      <c r="E83" s="31" t="s">
        <v>2077</v>
      </c>
    </row>
    <row r="84" spans="1:5" ht="102">
      <c r="A84" t="s">
        <v>47</v>
      </c>
      <c r="E84" s="29" t="s">
        <v>1925</v>
      </c>
    </row>
    <row r="85" spans="1:16" ht="12.75">
      <c r="A85" s="18" t="s">
        <v>39</v>
      </c>
      <c s="23" t="s">
        <v>185</v>
      </c>
      <c s="23" t="s">
        <v>1926</v>
      </c>
      <c s="18" t="s">
        <v>17</v>
      </c>
      <c s="24" t="s">
        <v>1927</v>
      </c>
      <c s="25" t="s">
        <v>111</v>
      </c>
      <c s="26">
        <v>9</v>
      </c>
      <c s="27">
        <v>0</v>
      </c>
      <c s="27">
        <f>ROUND(ROUND(H85,2)*ROUND(G85,3),2)</f>
      </c>
      <c r="O85">
        <f>(I85*21)/100</f>
      </c>
      <c t="s">
        <v>17</v>
      </c>
    </row>
    <row r="86" spans="1:5" ht="51">
      <c r="A86" s="28" t="s">
        <v>44</v>
      </c>
      <c r="E86" s="29" t="s">
        <v>2078</v>
      </c>
    </row>
    <row r="87" spans="1:5" ht="12.75">
      <c r="A87" s="30" t="s">
        <v>45</v>
      </c>
      <c r="E87" s="31" t="s">
        <v>536</v>
      </c>
    </row>
    <row r="88" spans="1:5" ht="102">
      <c r="A88" t="s">
        <v>47</v>
      </c>
      <c r="E88" s="29" t="s">
        <v>1925</v>
      </c>
    </row>
    <row r="89" spans="1:18" ht="12.75" customHeight="1">
      <c r="A89" s="5" t="s">
        <v>37</v>
      </c>
      <c s="5"/>
      <c s="35" t="s">
        <v>80</v>
      </c>
      <c s="5"/>
      <c s="21" t="s">
        <v>771</v>
      </c>
      <c s="5"/>
      <c s="5"/>
      <c s="5"/>
      <c s="36">
        <f>0+Q89</f>
      </c>
      <c r="O89">
        <f>0+R89</f>
      </c>
      <c r="Q89">
        <f>0+I90+I94+I98+I102+I106+I110+I114+I118+I122+I126+I130+I134+I138+I142+I146+I150+I154</f>
      </c>
      <c>
        <f>0+O90+O94+O98+O102+O106+O110+O114+O118+O122+O126+O130+O134+O138+O142+O146+O150+O154</f>
      </c>
    </row>
    <row r="90" spans="1:16" ht="12.75">
      <c r="A90" s="18" t="s">
        <v>39</v>
      </c>
      <c s="23" t="s">
        <v>191</v>
      </c>
      <c s="23" t="s">
        <v>2079</v>
      </c>
      <c s="18" t="s">
        <v>41</v>
      </c>
      <c s="24" t="s">
        <v>2080</v>
      </c>
      <c s="25" t="s">
        <v>104</v>
      </c>
      <c s="26">
        <v>79.1</v>
      </c>
      <c s="27">
        <v>0</v>
      </c>
      <c s="27">
        <f>ROUND(ROUND(H90,2)*ROUND(G90,3),2)</f>
      </c>
      <c r="O90">
        <f>(I90*21)/100</f>
      </c>
      <c t="s">
        <v>17</v>
      </c>
    </row>
    <row r="91" spans="1:5" ht="76.5">
      <c r="A91" s="28" t="s">
        <v>44</v>
      </c>
      <c r="E91" s="29" t="s">
        <v>2081</v>
      </c>
    </row>
    <row r="92" spans="1:5" ht="12.75">
      <c r="A92" s="30" t="s">
        <v>45</v>
      </c>
      <c r="E92" s="31" t="s">
        <v>2082</v>
      </c>
    </row>
    <row r="93" spans="1:5" ht="255">
      <c r="A93" t="s">
        <v>47</v>
      </c>
      <c r="E93" s="29" t="s">
        <v>2083</v>
      </c>
    </row>
    <row r="94" spans="1:16" ht="12.75">
      <c r="A94" s="18" t="s">
        <v>39</v>
      </c>
      <c s="23" t="s">
        <v>197</v>
      </c>
      <c s="23" t="s">
        <v>2084</v>
      </c>
      <c s="18" t="s">
        <v>41</v>
      </c>
      <c s="24" t="s">
        <v>2085</v>
      </c>
      <c s="25" t="s">
        <v>104</v>
      </c>
      <c s="26">
        <v>135.09</v>
      </c>
      <c s="27">
        <v>0</v>
      </c>
      <c s="27">
        <f>ROUND(ROUND(H94,2)*ROUND(G94,3),2)</f>
      </c>
      <c r="O94">
        <f>(I94*21)/100</f>
      </c>
      <c t="s">
        <v>17</v>
      </c>
    </row>
    <row r="95" spans="1:5" ht="51">
      <c r="A95" s="28" t="s">
        <v>44</v>
      </c>
      <c r="E95" s="29" t="s">
        <v>2086</v>
      </c>
    </row>
    <row r="96" spans="1:5" ht="12.75">
      <c r="A96" s="30" t="s">
        <v>45</v>
      </c>
      <c r="E96" s="31" t="s">
        <v>2087</v>
      </c>
    </row>
    <row r="97" spans="1:5" ht="255">
      <c r="A97" t="s">
        <v>47</v>
      </c>
      <c r="E97" s="29" t="s">
        <v>777</v>
      </c>
    </row>
    <row r="98" spans="1:16" ht="12.75">
      <c r="A98" s="18" t="s">
        <v>39</v>
      </c>
      <c s="23" t="s">
        <v>200</v>
      </c>
      <c s="23" t="s">
        <v>2088</v>
      </c>
      <c s="18" t="s">
        <v>41</v>
      </c>
      <c s="24" t="s">
        <v>2089</v>
      </c>
      <c s="25" t="s">
        <v>104</v>
      </c>
      <c s="26">
        <v>21.5</v>
      </c>
      <c s="27">
        <v>0</v>
      </c>
      <c s="27">
        <f>ROUND(ROUND(H98,2)*ROUND(G98,3),2)</f>
      </c>
      <c r="O98">
        <f>(I98*21)/100</f>
      </c>
      <c t="s">
        <v>17</v>
      </c>
    </row>
    <row r="99" spans="1:5" ht="38.25">
      <c r="A99" s="28" t="s">
        <v>44</v>
      </c>
      <c r="E99" s="29" t="s">
        <v>2090</v>
      </c>
    </row>
    <row r="100" spans="1:5" ht="12.75">
      <c r="A100" s="30" t="s">
        <v>45</v>
      </c>
      <c r="E100" s="31" t="s">
        <v>2091</v>
      </c>
    </row>
    <row r="101" spans="1:5" ht="242.25">
      <c r="A101" t="s">
        <v>47</v>
      </c>
      <c r="E101" s="29" t="s">
        <v>1854</v>
      </c>
    </row>
    <row r="102" spans="1:16" ht="12.75">
      <c r="A102" s="18" t="s">
        <v>39</v>
      </c>
      <c s="23" t="s">
        <v>204</v>
      </c>
      <c s="23" t="s">
        <v>2092</v>
      </c>
      <c s="18" t="s">
        <v>41</v>
      </c>
      <c s="24" t="s">
        <v>2093</v>
      </c>
      <c s="25" t="s">
        <v>104</v>
      </c>
      <c s="26">
        <v>21.5</v>
      </c>
      <c s="27">
        <v>0</v>
      </c>
      <c s="27">
        <f>ROUND(ROUND(H102,2)*ROUND(G102,3),2)</f>
      </c>
      <c r="O102">
        <f>(I102*21)/100</f>
      </c>
      <c t="s">
        <v>17</v>
      </c>
    </row>
    <row r="103" spans="1:5" ht="63.75">
      <c r="A103" s="28" t="s">
        <v>44</v>
      </c>
      <c r="E103" s="29" t="s">
        <v>2094</v>
      </c>
    </row>
    <row r="104" spans="1:5" ht="12.75">
      <c r="A104" s="30" t="s">
        <v>45</v>
      </c>
      <c r="E104" s="31" t="s">
        <v>2091</v>
      </c>
    </row>
    <row r="105" spans="1:5" ht="51">
      <c r="A105" t="s">
        <v>47</v>
      </c>
      <c r="E105" s="29" t="s">
        <v>2095</v>
      </c>
    </row>
    <row r="106" spans="1:16" ht="12.75">
      <c r="A106" s="18" t="s">
        <v>39</v>
      </c>
      <c s="23" t="s">
        <v>208</v>
      </c>
      <c s="23" t="s">
        <v>2096</v>
      </c>
      <c s="18" t="s">
        <v>41</v>
      </c>
      <c s="24" t="s">
        <v>2097</v>
      </c>
      <c s="25" t="s">
        <v>111</v>
      </c>
      <c s="26">
        <v>3</v>
      </c>
      <c s="27">
        <v>0</v>
      </c>
      <c s="27">
        <f>ROUND(ROUND(H106,2)*ROUND(G106,3),2)</f>
      </c>
      <c r="O106">
        <f>(I106*21)/100</f>
      </c>
      <c t="s">
        <v>17</v>
      </c>
    </row>
    <row r="107" spans="1:5" ht="38.25">
      <c r="A107" s="28" t="s">
        <v>44</v>
      </c>
      <c r="E107" s="29" t="s">
        <v>2098</v>
      </c>
    </row>
    <row r="108" spans="1:5" ht="12.75">
      <c r="A108" s="30" t="s">
        <v>45</v>
      </c>
      <c r="E108" s="31" t="s">
        <v>294</v>
      </c>
    </row>
    <row r="109" spans="1:5" ht="25.5">
      <c r="A109" t="s">
        <v>47</v>
      </c>
      <c r="E109" s="29" t="s">
        <v>2099</v>
      </c>
    </row>
    <row r="110" spans="1:16" ht="12.75">
      <c r="A110" s="18" t="s">
        <v>39</v>
      </c>
      <c s="23" t="s">
        <v>213</v>
      </c>
      <c s="23" t="s">
        <v>2100</v>
      </c>
      <c s="18" t="s">
        <v>41</v>
      </c>
      <c s="24" t="s">
        <v>2101</v>
      </c>
      <c s="25" t="s">
        <v>111</v>
      </c>
      <c s="26">
        <v>3</v>
      </c>
      <c s="27">
        <v>0</v>
      </c>
      <c s="27">
        <f>ROUND(ROUND(H110,2)*ROUND(G110,3),2)</f>
      </c>
      <c r="O110">
        <f>(I110*21)/100</f>
      </c>
      <c t="s">
        <v>17</v>
      </c>
    </row>
    <row r="111" spans="1:5" ht="38.25">
      <c r="A111" s="28" t="s">
        <v>44</v>
      </c>
      <c r="E111" s="29" t="s">
        <v>2102</v>
      </c>
    </row>
    <row r="112" spans="1:5" ht="12.75">
      <c r="A112" s="30" t="s">
        <v>45</v>
      </c>
      <c r="E112" s="31" t="s">
        <v>294</v>
      </c>
    </row>
    <row r="113" spans="1:5" ht="25.5">
      <c r="A113" t="s">
        <v>47</v>
      </c>
      <c r="E113" s="29" t="s">
        <v>2099</v>
      </c>
    </row>
    <row r="114" spans="1:16" ht="12.75">
      <c r="A114" s="18" t="s">
        <v>39</v>
      </c>
      <c s="23" t="s">
        <v>217</v>
      </c>
      <c s="23" t="s">
        <v>2103</v>
      </c>
      <c s="18" t="s">
        <v>41</v>
      </c>
      <c s="24" t="s">
        <v>2104</v>
      </c>
      <c s="25" t="s">
        <v>111</v>
      </c>
      <c s="26">
        <v>3</v>
      </c>
      <c s="27">
        <v>0</v>
      </c>
      <c s="27">
        <f>ROUND(ROUND(H114,2)*ROUND(G114,3),2)</f>
      </c>
      <c r="O114">
        <f>(I114*21)/100</f>
      </c>
      <c t="s">
        <v>17</v>
      </c>
    </row>
    <row r="115" spans="1:5" ht="51">
      <c r="A115" s="28" t="s">
        <v>44</v>
      </c>
      <c r="E115" s="29" t="s">
        <v>2105</v>
      </c>
    </row>
    <row r="116" spans="1:5" ht="12.75">
      <c r="A116" s="30" t="s">
        <v>45</v>
      </c>
      <c r="E116" s="31" t="s">
        <v>294</v>
      </c>
    </row>
    <row r="117" spans="1:5" ht="25.5">
      <c r="A117" t="s">
        <v>47</v>
      </c>
      <c r="E117" s="29" t="s">
        <v>2099</v>
      </c>
    </row>
    <row r="118" spans="1:16" ht="12.75">
      <c r="A118" s="18" t="s">
        <v>39</v>
      </c>
      <c s="23" t="s">
        <v>221</v>
      </c>
      <c s="23" t="s">
        <v>2106</v>
      </c>
      <c s="18" t="s">
        <v>41</v>
      </c>
      <c s="24" t="s">
        <v>2107</v>
      </c>
      <c s="25" t="s">
        <v>111</v>
      </c>
      <c s="26">
        <v>3</v>
      </c>
      <c s="27">
        <v>0</v>
      </c>
      <c s="27">
        <f>ROUND(ROUND(H118,2)*ROUND(G118,3),2)</f>
      </c>
      <c r="O118">
        <f>(I118*21)/100</f>
      </c>
      <c t="s">
        <v>17</v>
      </c>
    </row>
    <row r="119" spans="1:5" ht="12.75">
      <c r="A119" s="28" t="s">
        <v>44</v>
      </c>
      <c r="E119" s="29" t="s">
        <v>2108</v>
      </c>
    </row>
    <row r="120" spans="1:5" ht="12.75">
      <c r="A120" s="30" t="s">
        <v>45</v>
      </c>
      <c r="E120" s="31" t="s">
        <v>294</v>
      </c>
    </row>
    <row r="121" spans="1:5" ht="25.5">
      <c r="A121" t="s">
        <v>47</v>
      </c>
      <c r="E121" s="29" t="s">
        <v>2099</v>
      </c>
    </row>
    <row r="122" spans="1:16" ht="12.75">
      <c r="A122" s="18" t="s">
        <v>39</v>
      </c>
      <c s="23" t="s">
        <v>225</v>
      </c>
      <c s="23" t="s">
        <v>2109</v>
      </c>
      <c s="18" t="s">
        <v>41</v>
      </c>
      <c s="24" t="s">
        <v>2110</v>
      </c>
      <c s="25" t="s">
        <v>111</v>
      </c>
      <c s="26">
        <v>3</v>
      </c>
      <c s="27">
        <v>0</v>
      </c>
      <c s="27">
        <f>ROUND(ROUND(H122,2)*ROUND(G122,3),2)</f>
      </c>
      <c r="O122">
        <f>(I122*21)/100</f>
      </c>
      <c t="s">
        <v>17</v>
      </c>
    </row>
    <row r="123" spans="1:5" ht="12.75">
      <c r="A123" s="28" t="s">
        <v>44</v>
      </c>
      <c r="E123" s="29" t="s">
        <v>2111</v>
      </c>
    </row>
    <row r="124" spans="1:5" ht="12.75">
      <c r="A124" s="30" t="s">
        <v>45</v>
      </c>
      <c r="E124" s="31" t="s">
        <v>294</v>
      </c>
    </row>
    <row r="125" spans="1:5" ht="25.5">
      <c r="A125" t="s">
        <v>47</v>
      </c>
      <c r="E125" s="29" t="s">
        <v>2099</v>
      </c>
    </row>
    <row r="126" spans="1:16" ht="12.75">
      <c r="A126" s="18" t="s">
        <v>39</v>
      </c>
      <c s="23" t="s">
        <v>230</v>
      </c>
      <c s="23" t="s">
        <v>2112</v>
      </c>
      <c s="18" t="s">
        <v>41</v>
      </c>
      <c s="24" t="s">
        <v>2113</v>
      </c>
      <c s="25" t="s">
        <v>111</v>
      </c>
      <c s="26">
        <v>3</v>
      </c>
      <c s="27">
        <v>0</v>
      </c>
      <c s="27">
        <f>ROUND(ROUND(H126,2)*ROUND(G126,3),2)</f>
      </c>
      <c r="O126">
        <f>(I126*21)/100</f>
      </c>
      <c t="s">
        <v>17</v>
      </c>
    </row>
    <row r="127" spans="1:5" ht="12.75">
      <c r="A127" s="28" t="s">
        <v>44</v>
      </c>
      <c r="E127" s="29" t="s">
        <v>2114</v>
      </c>
    </row>
    <row r="128" spans="1:5" ht="12.75">
      <c r="A128" s="30" t="s">
        <v>45</v>
      </c>
      <c r="E128" s="31" t="s">
        <v>294</v>
      </c>
    </row>
    <row r="129" spans="1:5" ht="12.75">
      <c r="A129" t="s">
        <v>47</v>
      </c>
      <c r="E129" s="29" t="s">
        <v>2115</v>
      </c>
    </row>
    <row r="130" spans="1:16" ht="12.75">
      <c r="A130" s="18" t="s">
        <v>39</v>
      </c>
      <c s="23" t="s">
        <v>234</v>
      </c>
      <c s="23" t="s">
        <v>2116</v>
      </c>
      <c s="18" t="s">
        <v>23</v>
      </c>
      <c s="24" t="s">
        <v>2117</v>
      </c>
      <c s="25" t="s">
        <v>358</v>
      </c>
      <c s="26">
        <v>1.46</v>
      </c>
      <c s="27">
        <v>0</v>
      </c>
      <c s="27">
        <f>ROUND(ROUND(H130,2)*ROUND(G130,3),2)</f>
      </c>
      <c r="O130">
        <f>(I130*21)/100</f>
      </c>
      <c t="s">
        <v>17</v>
      </c>
    </row>
    <row r="131" spans="1:5" ht="38.25">
      <c r="A131" s="28" t="s">
        <v>44</v>
      </c>
      <c r="E131" s="29" t="s">
        <v>2118</v>
      </c>
    </row>
    <row r="132" spans="1:5" ht="51">
      <c r="A132" s="30" t="s">
        <v>45</v>
      </c>
      <c r="E132" s="31" t="s">
        <v>2119</v>
      </c>
    </row>
    <row r="133" spans="1:5" ht="38.25">
      <c r="A133" t="s">
        <v>47</v>
      </c>
      <c r="E133" s="29" t="s">
        <v>2024</v>
      </c>
    </row>
    <row r="134" spans="1:16" ht="12.75">
      <c r="A134" s="18" t="s">
        <v>39</v>
      </c>
      <c s="23" t="s">
        <v>238</v>
      </c>
      <c s="23" t="s">
        <v>2116</v>
      </c>
      <c s="18" t="s">
        <v>17</v>
      </c>
      <c s="24" t="s">
        <v>2117</v>
      </c>
      <c s="25" t="s">
        <v>358</v>
      </c>
      <c s="26">
        <v>0.477</v>
      </c>
      <c s="27">
        <v>0</v>
      </c>
      <c s="27">
        <f>ROUND(ROUND(H134,2)*ROUND(G134,3),2)</f>
      </c>
      <c r="O134">
        <f>(I134*21)/100</f>
      </c>
      <c t="s">
        <v>17</v>
      </c>
    </row>
    <row r="135" spans="1:5" ht="51">
      <c r="A135" s="28" t="s">
        <v>44</v>
      </c>
      <c r="E135" s="29" t="s">
        <v>2120</v>
      </c>
    </row>
    <row r="136" spans="1:5" ht="12.75">
      <c r="A136" s="30" t="s">
        <v>45</v>
      </c>
      <c r="E136" s="31" t="s">
        <v>2121</v>
      </c>
    </row>
    <row r="137" spans="1:5" ht="38.25">
      <c r="A137" t="s">
        <v>47</v>
      </c>
      <c r="E137" s="29" t="s">
        <v>2024</v>
      </c>
    </row>
    <row r="138" spans="1:16" ht="12.75">
      <c r="A138" s="18" t="s">
        <v>39</v>
      </c>
      <c s="23" t="s">
        <v>243</v>
      </c>
      <c s="23" t="s">
        <v>2122</v>
      </c>
      <c s="18" t="s">
        <v>41</v>
      </c>
      <c s="24" t="s">
        <v>2123</v>
      </c>
      <c s="25" t="s">
        <v>104</v>
      </c>
      <c s="26">
        <v>234</v>
      </c>
      <c s="27">
        <v>0</v>
      </c>
      <c s="27">
        <f>ROUND(ROUND(H138,2)*ROUND(G138,3),2)</f>
      </c>
      <c r="O138">
        <f>(I138*21)/100</f>
      </c>
      <c t="s">
        <v>17</v>
      </c>
    </row>
    <row r="139" spans="1:5" ht="38.25">
      <c r="A139" s="28" t="s">
        <v>44</v>
      </c>
      <c r="E139" s="29" t="s">
        <v>2124</v>
      </c>
    </row>
    <row r="140" spans="1:5" ht="12.75">
      <c r="A140" s="30" t="s">
        <v>45</v>
      </c>
      <c r="E140" s="31" t="s">
        <v>2125</v>
      </c>
    </row>
    <row r="141" spans="1:5" ht="51">
      <c r="A141" t="s">
        <v>47</v>
      </c>
      <c r="E141" s="29" t="s">
        <v>2126</v>
      </c>
    </row>
    <row r="142" spans="1:16" ht="12.75">
      <c r="A142" s="18" t="s">
        <v>39</v>
      </c>
      <c s="23" t="s">
        <v>248</v>
      </c>
      <c s="23" t="s">
        <v>2020</v>
      </c>
      <c s="18" t="s">
        <v>41</v>
      </c>
      <c s="24" t="s">
        <v>2021</v>
      </c>
      <c s="25" t="s">
        <v>104</v>
      </c>
      <c s="26">
        <v>226.19</v>
      </c>
      <c s="27">
        <v>0</v>
      </c>
      <c s="27">
        <f>ROUND(ROUND(H142,2)*ROUND(G142,3),2)</f>
      </c>
      <c r="O142">
        <f>(I142*21)/100</f>
      </c>
      <c t="s">
        <v>17</v>
      </c>
    </row>
    <row r="143" spans="1:5" ht="51">
      <c r="A143" s="28" t="s">
        <v>44</v>
      </c>
      <c r="E143" s="29" t="s">
        <v>2127</v>
      </c>
    </row>
    <row r="144" spans="1:5" ht="76.5">
      <c r="A144" s="30" t="s">
        <v>45</v>
      </c>
      <c r="E144" s="31" t="s">
        <v>2128</v>
      </c>
    </row>
    <row r="145" spans="1:5" ht="38.25">
      <c r="A145" t="s">
        <v>47</v>
      </c>
      <c r="E145" s="29" t="s">
        <v>2024</v>
      </c>
    </row>
    <row r="146" spans="1:16" ht="12.75">
      <c r="A146" s="18" t="s">
        <v>39</v>
      </c>
      <c s="23" t="s">
        <v>253</v>
      </c>
      <c s="23" t="s">
        <v>2129</v>
      </c>
      <c s="18" t="s">
        <v>41</v>
      </c>
      <c s="24" t="s">
        <v>2130</v>
      </c>
      <c s="25" t="s">
        <v>104</v>
      </c>
      <c s="26">
        <v>214.19</v>
      </c>
      <c s="27">
        <v>0</v>
      </c>
      <c s="27">
        <f>ROUND(ROUND(H146,2)*ROUND(G146,3),2)</f>
      </c>
      <c r="O146">
        <f>(I146*21)/100</f>
      </c>
      <c t="s">
        <v>17</v>
      </c>
    </row>
    <row r="147" spans="1:5" ht="12.75">
      <c r="A147" s="28" t="s">
        <v>44</v>
      </c>
      <c r="E147" s="29" t="s">
        <v>2131</v>
      </c>
    </row>
    <row r="148" spans="1:5" ht="12.75">
      <c r="A148" s="30" t="s">
        <v>45</v>
      </c>
      <c r="E148" s="31" t="s">
        <v>2132</v>
      </c>
    </row>
    <row r="149" spans="1:5" ht="102">
      <c r="A149" t="s">
        <v>47</v>
      </c>
      <c r="E149" s="29" t="s">
        <v>2133</v>
      </c>
    </row>
    <row r="150" spans="1:16" ht="12.75">
      <c r="A150" s="18" t="s">
        <v>39</v>
      </c>
      <c s="23" t="s">
        <v>256</v>
      </c>
      <c s="23" t="s">
        <v>2134</v>
      </c>
      <c s="18" t="s">
        <v>41</v>
      </c>
      <c s="24" t="s">
        <v>2135</v>
      </c>
      <c s="25" t="s">
        <v>104</v>
      </c>
      <c s="26">
        <v>214.19</v>
      </c>
      <c s="27">
        <v>0</v>
      </c>
      <c s="27">
        <f>ROUND(ROUND(H150,2)*ROUND(G150,3),2)</f>
      </c>
      <c r="O150">
        <f>(I150*21)/100</f>
      </c>
      <c t="s">
        <v>17</v>
      </c>
    </row>
    <row r="151" spans="1:5" ht="12.75">
      <c r="A151" s="28" t="s">
        <v>44</v>
      </c>
      <c r="E151" s="29" t="s">
        <v>2131</v>
      </c>
    </row>
    <row r="152" spans="1:5" ht="12.75">
      <c r="A152" s="30" t="s">
        <v>45</v>
      </c>
      <c r="E152" s="31" t="s">
        <v>2132</v>
      </c>
    </row>
    <row r="153" spans="1:5" ht="25.5">
      <c r="A153" t="s">
        <v>47</v>
      </c>
      <c r="E153" s="29" t="s">
        <v>2136</v>
      </c>
    </row>
    <row r="154" spans="1:16" ht="12.75">
      <c r="A154" s="18" t="s">
        <v>39</v>
      </c>
      <c s="23" t="s">
        <v>261</v>
      </c>
      <c s="23" t="s">
        <v>2035</v>
      </c>
      <c s="18" t="s">
        <v>41</v>
      </c>
      <c s="24" t="s">
        <v>2036</v>
      </c>
      <c s="25" t="s">
        <v>111</v>
      </c>
      <c s="26">
        <v>12</v>
      </c>
      <c s="27">
        <v>0</v>
      </c>
      <c s="27">
        <f>ROUND(ROUND(H154,2)*ROUND(G154,3),2)</f>
      </c>
      <c r="O154">
        <f>(I154*21)/100</f>
      </c>
      <c t="s">
        <v>17</v>
      </c>
    </row>
    <row r="155" spans="1:5" ht="38.25">
      <c r="A155" s="28" t="s">
        <v>44</v>
      </c>
      <c r="E155" s="29" t="s">
        <v>2137</v>
      </c>
    </row>
    <row r="156" spans="1:5" ht="38.25">
      <c r="A156" s="30" t="s">
        <v>45</v>
      </c>
      <c r="E156" s="31" t="s">
        <v>2138</v>
      </c>
    </row>
    <row r="157" spans="1:5" ht="12.75">
      <c r="A157" t="s">
        <v>47</v>
      </c>
      <c r="E157" s="29" t="s">
        <v>2038</v>
      </c>
    </row>
    <row r="158" spans="1:18" ht="12.75" customHeight="1">
      <c r="A158" s="5" t="s">
        <v>37</v>
      </c>
      <c s="5"/>
      <c s="35" t="s">
        <v>34</v>
      </c>
      <c s="5"/>
      <c s="21" t="s">
        <v>108</v>
      </c>
      <c s="5"/>
      <c s="5"/>
      <c s="5"/>
      <c s="36">
        <f>0+Q158</f>
      </c>
      <c r="O158">
        <f>0+R158</f>
      </c>
      <c r="Q158">
        <f>0+I159+I163</f>
      </c>
      <c>
        <f>0+O159+O163</f>
      </c>
    </row>
    <row r="159" spans="1:16" ht="12.75">
      <c r="A159" s="18" t="s">
        <v>39</v>
      </c>
      <c s="23" t="s">
        <v>266</v>
      </c>
      <c s="23" t="s">
        <v>2139</v>
      </c>
      <c s="18" t="s">
        <v>41</v>
      </c>
      <c s="24" t="s">
        <v>2140</v>
      </c>
      <c s="25" t="s">
        <v>111</v>
      </c>
      <c s="26">
        <v>20</v>
      </c>
      <c s="27">
        <v>0</v>
      </c>
      <c s="27">
        <f>ROUND(ROUND(H159,2)*ROUND(G159,3),2)</f>
      </c>
      <c r="O159">
        <f>(I159*21)/100</f>
      </c>
      <c t="s">
        <v>17</v>
      </c>
    </row>
    <row r="160" spans="1:5" ht="38.25">
      <c r="A160" s="28" t="s">
        <v>44</v>
      </c>
      <c r="E160" s="29" t="s">
        <v>2141</v>
      </c>
    </row>
    <row r="161" spans="1:5" ht="12.75">
      <c r="A161" s="30" t="s">
        <v>45</v>
      </c>
      <c r="E161" s="31" t="s">
        <v>1108</v>
      </c>
    </row>
    <row r="162" spans="1:5" ht="38.25">
      <c r="A162" t="s">
        <v>47</v>
      </c>
      <c r="E162" s="29" t="s">
        <v>2142</v>
      </c>
    </row>
    <row r="163" spans="1:16" ht="12.75">
      <c r="A163" s="18" t="s">
        <v>39</v>
      </c>
      <c s="23" t="s">
        <v>501</v>
      </c>
      <c s="23" t="s">
        <v>2143</v>
      </c>
      <c s="18" t="s">
        <v>41</v>
      </c>
      <c s="24" t="s">
        <v>2144</v>
      </c>
      <c s="25" t="s">
        <v>104</v>
      </c>
      <c s="26">
        <v>192.8</v>
      </c>
      <c s="27">
        <v>0</v>
      </c>
      <c s="27">
        <f>ROUND(ROUND(H163,2)*ROUND(G163,3),2)</f>
      </c>
      <c r="O163">
        <f>(I163*21)/100</f>
      </c>
      <c t="s">
        <v>17</v>
      </c>
    </row>
    <row r="164" spans="1:5" ht="38.25">
      <c r="A164" s="28" t="s">
        <v>44</v>
      </c>
      <c r="E164" s="29" t="s">
        <v>2145</v>
      </c>
    </row>
    <row r="165" spans="1:5" ht="12.75">
      <c r="A165" s="30" t="s">
        <v>45</v>
      </c>
      <c r="E165" s="31" t="s">
        <v>2146</v>
      </c>
    </row>
    <row r="166" spans="1:5" ht="38.25">
      <c r="A166" t="s">
        <v>47</v>
      </c>
      <c r="E166" s="29" t="s">
        <v>492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0+O8+O13+O38+O43+O48</f>
      </c>
      <c t="s">
        <v>16</v>
      </c>
    </row>
    <row r="3" spans="1:16" ht="15" customHeight="1">
      <c r="A3" t="s">
        <v>1</v>
      </c>
      <c s="8" t="s">
        <v>4</v>
      </c>
      <c s="9" t="s">
        <v>5</v>
      </c>
      <c s="1"/>
      <c s="10" t="s">
        <v>6</v>
      </c>
      <c s="1"/>
      <c s="4"/>
      <c s="3" t="s">
        <v>2147</v>
      </c>
      <c s="32">
        <f>0+I8+I13+I38+I43+I48</f>
      </c>
      <c r="O3" t="s">
        <v>13</v>
      </c>
      <c t="s">
        <v>17</v>
      </c>
    </row>
    <row r="4" spans="1:16" ht="15" customHeight="1">
      <c r="A4" t="s">
        <v>7</v>
      </c>
      <c s="12" t="s">
        <v>12</v>
      </c>
      <c s="13" t="s">
        <v>2147</v>
      </c>
      <c s="5"/>
      <c s="14" t="s">
        <v>2148</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346</v>
      </c>
      <c s="18" t="s">
        <v>41</v>
      </c>
      <c s="24" t="s">
        <v>347</v>
      </c>
      <c s="25" t="s">
        <v>98</v>
      </c>
      <c s="26">
        <v>34.4</v>
      </c>
      <c s="27">
        <v>0</v>
      </c>
      <c s="27">
        <f>ROUND(ROUND(H9,2)*ROUND(G9,3),2)</f>
      </c>
      <c r="O9">
        <f>(I9*21)/100</f>
      </c>
      <c t="s">
        <v>17</v>
      </c>
    </row>
    <row r="10" spans="1:5" ht="12.75">
      <c r="A10" s="28" t="s">
        <v>44</v>
      </c>
      <c r="E10" s="29" t="s">
        <v>348</v>
      </c>
    </row>
    <row r="11" spans="1:5" ht="63.75">
      <c r="A11" s="30" t="s">
        <v>45</v>
      </c>
      <c r="E11" s="31" t="s">
        <v>2149</v>
      </c>
    </row>
    <row r="12" spans="1:5" ht="25.5">
      <c r="A12" t="s">
        <v>47</v>
      </c>
      <c r="E12" s="29" t="s">
        <v>350</v>
      </c>
    </row>
    <row r="13" spans="1:18" ht="12.75" customHeight="1">
      <c r="A13" s="5" t="s">
        <v>37</v>
      </c>
      <c s="5"/>
      <c s="35" t="s">
        <v>23</v>
      </c>
      <c s="5"/>
      <c s="21" t="s">
        <v>355</v>
      </c>
      <c s="5"/>
      <c s="5"/>
      <c s="5"/>
      <c s="36">
        <f>0+Q13</f>
      </c>
      <c r="O13">
        <f>0+R13</f>
      </c>
      <c r="Q13">
        <f>0+I14+I18+I22+I26+I30+I34</f>
      </c>
      <c>
        <f>0+O14+O18+O22+O26+O30+O34</f>
      </c>
    </row>
    <row r="14" spans="1:16" ht="12.75">
      <c r="A14" s="18" t="s">
        <v>39</v>
      </c>
      <c s="23" t="s">
        <v>17</v>
      </c>
      <c s="23" t="s">
        <v>567</v>
      </c>
      <c s="18" t="s">
        <v>41</v>
      </c>
      <c s="24" t="s">
        <v>568</v>
      </c>
      <c s="25" t="s">
        <v>358</v>
      </c>
      <c s="26">
        <v>2.2</v>
      </c>
      <c s="27">
        <v>0</v>
      </c>
      <c s="27">
        <f>ROUND(ROUND(H14,2)*ROUND(G14,3),2)</f>
      </c>
      <c r="O14">
        <f>(I14*21)/100</f>
      </c>
      <c t="s">
        <v>17</v>
      </c>
    </row>
    <row r="15" spans="1:5" ht="12.75">
      <c r="A15" s="28" t="s">
        <v>44</v>
      </c>
      <c r="E15" s="29" t="s">
        <v>41</v>
      </c>
    </row>
    <row r="16" spans="1:5" ht="12.75">
      <c r="A16" s="30" t="s">
        <v>45</v>
      </c>
      <c r="E16" s="31" t="s">
        <v>2150</v>
      </c>
    </row>
    <row r="17" spans="1:5" ht="318.75">
      <c r="A17" t="s">
        <v>47</v>
      </c>
      <c r="E17" s="29" t="s">
        <v>361</v>
      </c>
    </row>
    <row r="18" spans="1:16" ht="12.75">
      <c r="A18" s="18" t="s">
        <v>39</v>
      </c>
      <c s="23" t="s">
        <v>16</v>
      </c>
      <c s="23" t="s">
        <v>571</v>
      </c>
      <c s="18" t="s">
        <v>41</v>
      </c>
      <c s="24" t="s">
        <v>572</v>
      </c>
      <c s="25" t="s">
        <v>364</v>
      </c>
      <c s="26">
        <v>24.2</v>
      </c>
      <c s="27">
        <v>0</v>
      </c>
      <c s="27">
        <f>ROUND(ROUND(H18,2)*ROUND(G18,3),2)</f>
      </c>
      <c r="O18">
        <f>(I18*21)/100</f>
      </c>
      <c t="s">
        <v>17</v>
      </c>
    </row>
    <row r="19" spans="1:5" ht="12.75">
      <c r="A19" s="28" t="s">
        <v>44</v>
      </c>
      <c r="E19" s="29" t="s">
        <v>2151</v>
      </c>
    </row>
    <row r="20" spans="1:5" ht="12.75">
      <c r="A20" s="30" t="s">
        <v>45</v>
      </c>
      <c r="E20" s="31" t="s">
        <v>2152</v>
      </c>
    </row>
    <row r="21" spans="1:5" ht="25.5">
      <c r="A21" t="s">
        <v>47</v>
      </c>
      <c r="E21" s="29" t="s">
        <v>566</v>
      </c>
    </row>
    <row r="22" spans="1:16" ht="12.75">
      <c r="A22" s="18" t="s">
        <v>39</v>
      </c>
      <c s="23" t="s">
        <v>27</v>
      </c>
      <c s="23" t="s">
        <v>356</v>
      </c>
      <c s="18" t="s">
        <v>41</v>
      </c>
      <c s="24" t="s">
        <v>357</v>
      </c>
      <c s="25" t="s">
        <v>358</v>
      </c>
      <c s="26">
        <v>15</v>
      </c>
      <c s="27">
        <v>0</v>
      </c>
      <c s="27">
        <f>ROUND(ROUND(H22,2)*ROUND(G22,3),2)</f>
      </c>
      <c r="O22">
        <f>(I22*21)/100</f>
      </c>
      <c t="s">
        <v>17</v>
      </c>
    </row>
    <row r="23" spans="1:5" ht="12.75">
      <c r="A23" s="28" t="s">
        <v>44</v>
      </c>
      <c r="E23" s="29" t="s">
        <v>41</v>
      </c>
    </row>
    <row r="24" spans="1:5" ht="12.75">
      <c r="A24" s="30" t="s">
        <v>45</v>
      </c>
      <c r="E24" s="31" t="s">
        <v>2153</v>
      </c>
    </row>
    <row r="25" spans="1:5" ht="318.75">
      <c r="A25" t="s">
        <v>47</v>
      </c>
      <c r="E25" s="29" t="s">
        <v>361</v>
      </c>
    </row>
    <row r="26" spans="1:16" ht="12.75">
      <c r="A26" s="18" t="s">
        <v>39</v>
      </c>
      <c s="23" t="s">
        <v>29</v>
      </c>
      <c s="23" t="s">
        <v>362</v>
      </c>
      <c s="18" t="s">
        <v>41</v>
      </c>
      <c s="24" t="s">
        <v>363</v>
      </c>
      <c s="25" t="s">
        <v>364</v>
      </c>
      <c s="26">
        <v>165</v>
      </c>
      <c s="27">
        <v>0</v>
      </c>
      <c s="27">
        <f>ROUND(ROUND(H26,2)*ROUND(G26,3),2)</f>
      </c>
      <c r="O26">
        <f>(I26*21)/100</f>
      </c>
      <c t="s">
        <v>17</v>
      </c>
    </row>
    <row r="27" spans="1:5" ht="12.75">
      <c r="A27" s="28" t="s">
        <v>44</v>
      </c>
      <c r="E27" s="29" t="s">
        <v>365</v>
      </c>
    </row>
    <row r="28" spans="1:5" ht="12.75">
      <c r="A28" s="30" t="s">
        <v>45</v>
      </c>
      <c r="E28" s="31" t="s">
        <v>2154</v>
      </c>
    </row>
    <row r="29" spans="1:5" ht="25.5">
      <c r="A29" t="s">
        <v>47</v>
      </c>
      <c r="E29" s="29" t="s">
        <v>566</v>
      </c>
    </row>
    <row r="30" spans="1:16" ht="12.75">
      <c r="A30" s="18" t="s">
        <v>39</v>
      </c>
      <c s="23" t="s">
        <v>31</v>
      </c>
      <c s="23" t="s">
        <v>368</v>
      </c>
      <c s="18" t="s">
        <v>41</v>
      </c>
      <c s="24" t="s">
        <v>369</v>
      </c>
      <c s="25" t="s">
        <v>358</v>
      </c>
      <c s="26">
        <v>17.2</v>
      </c>
      <c s="27">
        <v>0</v>
      </c>
      <c s="27">
        <f>ROUND(ROUND(H30,2)*ROUND(G30,3),2)</f>
      </c>
      <c r="O30">
        <f>(I30*21)/100</f>
      </c>
      <c t="s">
        <v>17</v>
      </c>
    </row>
    <row r="31" spans="1:5" ht="12.75">
      <c r="A31" s="28" t="s">
        <v>44</v>
      </c>
      <c r="E31" s="29" t="s">
        <v>370</v>
      </c>
    </row>
    <row r="32" spans="1:5" ht="63.75">
      <c r="A32" s="30" t="s">
        <v>45</v>
      </c>
      <c r="E32" s="31" t="s">
        <v>2155</v>
      </c>
    </row>
    <row r="33" spans="1:5" ht="191.25">
      <c r="A33" t="s">
        <v>47</v>
      </c>
      <c r="E33" s="29" t="s">
        <v>372</v>
      </c>
    </row>
    <row r="34" spans="1:16" ht="12.75">
      <c r="A34" s="18" t="s">
        <v>39</v>
      </c>
      <c s="23" t="s">
        <v>77</v>
      </c>
      <c s="23" t="s">
        <v>607</v>
      </c>
      <c s="18" t="s">
        <v>41</v>
      </c>
      <c s="24" t="s">
        <v>608</v>
      </c>
      <c s="25" t="s">
        <v>358</v>
      </c>
      <c s="26">
        <v>11</v>
      </c>
      <c s="27">
        <v>0</v>
      </c>
      <c s="27">
        <f>ROUND(ROUND(H34,2)*ROUND(G34,3),2)</f>
      </c>
      <c r="O34">
        <f>(I34*21)/100</f>
      </c>
      <c t="s">
        <v>17</v>
      </c>
    </row>
    <row r="35" spans="1:5" ht="12.75">
      <c r="A35" s="28" t="s">
        <v>44</v>
      </c>
      <c r="E35" s="29" t="s">
        <v>2156</v>
      </c>
    </row>
    <row r="36" spans="1:5" ht="12.75">
      <c r="A36" s="30" t="s">
        <v>45</v>
      </c>
      <c r="E36" s="31" t="s">
        <v>2157</v>
      </c>
    </row>
    <row r="37" spans="1:5" ht="229.5">
      <c r="A37" t="s">
        <v>47</v>
      </c>
      <c r="E37" s="29" t="s">
        <v>611</v>
      </c>
    </row>
    <row r="38" spans="1:18" ht="12.75" customHeight="1">
      <c r="A38" s="5" t="s">
        <v>37</v>
      </c>
      <c s="5"/>
      <c s="35" t="s">
        <v>17</v>
      </c>
      <c s="5"/>
      <c s="21" t="s">
        <v>645</v>
      </c>
      <c s="5"/>
      <c s="5"/>
      <c s="5"/>
      <c s="36">
        <f>0+Q38</f>
      </c>
      <c r="O38">
        <f>0+R38</f>
      </c>
      <c r="Q38">
        <f>0+I39</f>
      </c>
      <c>
        <f>0+O39</f>
      </c>
    </row>
    <row r="39" spans="1:16" ht="12.75">
      <c r="A39" s="18" t="s">
        <v>39</v>
      </c>
      <c s="23" t="s">
        <v>80</v>
      </c>
      <c s="23" t="s">
        <v>1550</v>
      </c>
      <c s="18" t="s">
        <v>41</v>
      </c>
      <c s="24" t="s">
        <v>1551</v>
      </c>
      <c s="25" t="s">
        <v>358</v>
      </c>
      <c s="26">
        <v>1</v>
      </c>
      <c s="27">
        <v>0</v>
      </c>
      <c s="27">
        <f>ROUND(ROUND(H39,2)*ROUND(G39,3),2)</f>
      </c>
      <c r="O39">
        <f>(I39*21)/100</f>
      </c>
      <c t="s">
        <v>17</v>
      </c>
    </row>
    <row r="40" spans="1:5" ht="12.75">
      <c r="A40" s="28" t="s">
        <v>44</v>
      </c>
      <c r="E40" s="29" t="s">
        <v>2158</v>
      </c>
    </row>
    <row r="41" spans="1:5" ht="12.75">
      <c r="A41" s="30" t="s">
        <v>45</v>
      </c>
      <c r="E41" s="31" t="s">
        <v>2159</v>
      </c>
    </row>
    <row r="42" spans="1:5" ht="369.75">
      <c r="A42" t="s">
        <v>47</v>
      </c>
      <c r="E42" s="29" t="s">
        <v>2160</v>
      </c>
    </row>
    <row r="43" spans="1:18" ht="12.75" customHeight="1">
      <c r="A43" s="5" t="s">
        <v>37</v>
      </c>
      <c s="5"/>
      <c s="35" t="s">
        <v>27</v>
      </c>
      <c s="5"/>
      <c s="21" t="s">
        <v>661</v>
      </c>
      <c s="5"/>
      <c s="5"/>
      <c s="5"/>
      <c s="36">
        <f>0+Q43</f>
      </c>
      <c r="O43">
        <f>0+R43</f>
      </c>
      <c r="Q43">
        <f>0+I44</f>
      </c>
      <c>
        <f>0+O44</f>
      </c>
    </row>
    <row r="44" spans="1:16" ht="12.75">
      <c r="A44" s="18" t="s">
        <v>39</v>
      </c>
      <c s="23" t="s">
        <v>34</v>
      </c>
      <c s="23" t="s">
        <v>679</v>
      </c>
      <c s="18" t="s">
        <v>41</v>
      </c>
      <c s="24" t="s">
        <v>680</v>
      </c>
      <c s="25" t="s">
        <v>358</v>
      </c>
      <c s="26">
        <v>5.2</v>
      </c>
      <c s="27">
        <v>0</v>
      </c>
      <c s="27">
        <f>ROUND(ROUND(H44,2)*ROUND(G44,3),2)</f>
      </c>
      <c r="O44">
        <f>(I44*21)/100</f>
      </c>
      <c t="s">
        <v>17</v>
      </c>
    </row>
    <row r="45" spans="1:5" ht="12.75">
      <c r="A45" s="28" t="s">
        <v>44</v>
      </c>
      <c r="E45" s="29" t="s">
        <v>2161</v>
      </c>
    </row>
    <row r="46" spans="1:5" ht="12.75">
      <c r="A46" s="30" t="s">
        <v>45</v>
      </c>
      <c r="E46" s="31" t="s">
        <v>2162</v>
      </c>
    </row>
    <row r="47" spans="1:5" ht="38.25">
      <c r="A47" t="s">
        <v>47</v>
      </c>
      <c r="E47" s="29" t="s">
        <v>660</v>
      </c>
    </row>
    <row r="48" spans="1:18" ht="12.75" customHeight="1">
      <c r="A48" s="5" t="s">
        <v>37</v>
      </c>
      <c s="5"/>
      <c s="35" t="s">
        <v>77</v>
      </c>
      <c s="5"/>
      <c s="21" t="s">
        <v>412</v>
      </c>
      <c s="5"/>
      <c s="5"/>
      <c s="5"/>
      <c s="36">
        <f>0+Q48</f>
      </c>
      <c r="O48">
        <f>0+R48</f>
      </c>
      <c r="Q48">
        <f>0+I49+I53+I57+I61+I65+I69+I73+I77+I81+I85+I89+I93+I97+I101+I105+I109+I113+I117+I121+I125+I129+I133</f>
      </c>
      <c>
        <f>0+O49+O53+O57+O61+O65+O69+O73+O77+O81+O85+O89+O93+O97+O101+O105+O109+O113+O117+O121+O125+O129+O133</f>
      </c>
    </row>
    <row r="49" spans="1:16" ht="12.75">
      <c r="A49" s="18" t="s">
        <v>39</v>
      </c>
      <c s="23" t="s">
        <v>36</v>
      </c>
      <c s="23" t="s">
        <v>2163</v>
      </c>
      <c s="18" t="s">
        <v>41</v>
      </c>
      <c s="24" t="s">
        <v>2164</v>
      </c>
      <c s="25" t="s">
        <v>104</v>
      </c>
      <c s="26">
        <v>47</v>
      </c>
      <c s="27">
        <v>0</v>
      </c>
      <c s="27">
        <f>ROUND(ROUND(H49,2)*ROUND(G49,3),2)</f>
      </c>
      <c r="O49">
        <f>(I49*21)/100</f>
      </c>
      <c t="s">
        <v>17</v>
      </c>
    </row>
    <row r="50" spans="1:5" ht="12.75">
      <c r="A50" s="28" t="s">
        <v>44</v>
      </c>
      <c r="E50" s="29" t="s">
        <v>2165</v>
      </c>
    </row>
    <row r="51" spans="1:5" ht="12.75">
      <c r="A51" s="30" t="s">
        <v>45</v>
      </c>
      <c r="E51" s="31" t="s">
        <v>2166</v>
      </c>
    </row>
    <row r="52" spans="1:5" ht="76.5">
      <c r="A52" t="s">
        <v>47</v>
      </c>
      <c r="E52" s="29" t="s">
        <v>2167</v>
      </c>
    </row>
    <row r="53" spans="1:16" ht="12.75">
      <c r="A53" s="18" t="s">
        <v>39</v>
      </c>
      <c s="23" t="s">
        <v>87</v>
      </c>
      <c s="23" t="s">
        <v>2168</v>
      </c>
      <c s="18" t="s">
        <v>41</v>
      </c>
      <c s="24" t="s">
        <v>2169</v>
      </c>
      <c s="25" t="s">
        <v>104</v>
      </c>
      <c s="26">
        <v>15</v>
      </c>
      <c s="27">
        <v>0</v>
      </c>
      <c s="27">
        <f>ROUND(ROUND(H53,2)*ROUND(G53,3),2)</f>
      </c>
      <c r="O53">
        <f>(I53*21)/100</f>
      </c>
      <c t="s">
        <v>17</v>
      </c>
    </row>
    <row r="54" spans="1:5" ht="12.75">
      <c r="A54" s="28" t="s">
        <v>44</v>
      </c>
      <c r="E54" s="29" t="s">
        <v>2170</v>
      </c>
    </row>
    <row r="55" spans="1:5" ht="12.75">
      <c r="A55" s="30" t="s">
        <v>45</v>
      </c>
      <c r="E55" s="31" t="s">
        <v>2153</v>
      </c>
    </row>
    <row r="56" spans="1:5" ht="76.5">
      <c r="A56" t="s">
        <v>47</v>
      </c>
      <c r="E56" s="29" t="s">
        <v>2167</v>
      </c>
    </row>
    <row r="57" spans="1:16" ht="12.75">
      <c r="A57" s="18" t="s">
        <v>39</v>
      </c>
      <c s="23" t="s">
        <v>146</v>
      </c>
      <c s="23" t="s">
        <v>2171</v>
      </c>
      <c s="18" t="s">
        <v>41</v>
      </c>
      <c s="24" t="s">
        <v>2172</v>
      </c>
      <c s="25" t="s">
        <v>104</v>
      </c>
      <c s="26">
        <v>44</v>
      </c>
      <c s="27">
        <v>0</v>
      </c>
      <c s="27">
        <f>ROUND(ROUND(H57,2)*ROUND(G57,3),2)</f>
      </c>
      <c r="O57">
        <f>(I57*21)/100</f>
      </c>
      <c t="s">
        <v>17</v>
      </c>
    </row>
    <row r="58" spans="1:5" ht="12.75">
      <c r="A58" s="28" t="s">
        <v>44</v>
      </c>
      <c r="E58" s="29" t="s">
        <v>41</v>
      </c>
    </row>
    <row r="59" spans="1:5" ht="12.75">
      <c r="A59" s="30" t="s">
        <v>45</v>
      </c>
      <c r="E59" s="31" t="s">
        <v>2173</v>
      </c>
    </row>
    <row r="60" spans="1:5" ht="76.5">
      <c r="A60" t="s">
        <v>47</v>
      </c>
      <c r="E60" s="29" t="s">
        <v>2167</v>
      </c>
    </row>
    <row r="61" spans="1:16" ht="25.5">
      <c r="A61" s="18" t="s">
        <v>39</v>
      </c>
      <c s="23" t="s">
        <v>150</v>
      </c>
      <c s="23" t="s">
        <v>2174</v>
      </c>
      <c s="18" t="s">
        <v>41</v>
      </c>
      <c s="24" t="s">
        <v>2175</v>
      </c>
      <c s="25" t="s">
        <v>111</v>
      </c>
      <c s="26">
        <v>2</v>
      </c>
      <c s="27">
        <v>0</v>
      </c>
      <c s="27">
        <f>ROUND(ROUND(H61,2)*ROUND(G61,3),2)</f>
      </c>
      <c r="O61">
        <f>(I61*21)/100</f>
      </c>
      <c t="s">
        <v>17</v>
      </c>
    </row>
    <row r="62" spans="1:5" ht="12.75">
      <c r="A62" s="28" t="s">
        <v>44</v>
      </c>
      <c r="E62" s="29" t="s">
        <v>41</v>
      </c>
    </row>
    <row r="63" spans="1:5" ht="12.75">
      <c r="A63" s="30" t="s">
        <v>45</v>
      </c>
      <c r="E63" s="31" t="s">
        <v>135</v>
      </c>
    </row>
    <row r="64" spans="1:5" ht="102">
      <c r="A64" t="s">
        <v>47</v>
      </c>
      <c r="E64" s="29" t="s">
        <v>2176</v>
      </c>
    </row>
    <row r="65" spans="1:16" ht="12.75">
      <c r="A65" s="18" t="s">
        <v>39</v>
      </c>
      <c s="23" t="s">
        <v>156</v>
      </c>
      <c s="23" t="s">
        <v>2177</v>
      </c>
      <c s="18" t="s">
        <v>41</v>
      </c>
      <c s="24" t="s">
        <v>2178</v>
      </c>
      <c s="25" t="s">
        <v>104</v>
      </c>
      <c s="26">
        <v>0.5</v>
      </c>
      <c s="27">
        <v>0</v>
      </c>
      <c s="27">
        <f>ROUND(ROUND(H65,2)*ROUND(G65,3),2)</f>
      </c>
      <c r="O65">
        <f>(I65*21)/100</f>
      </c>
      <c t="s">
        <v>17</v>
      </c>
    </row>
    <row r="66" spans="1:5" ht="12.75">
      <c r="A66" s="28" t="s">
        <v>44</v>
      </c>
      <c r="E66" s="29" t="s">
        <v>41</v>
      </c>
    </row>
    <row r="67" spans="1:5" ht="12.75">
      <c r="A67" s="30" t="s">
        <v>45</v>
      </c>
      <c r="E67" s="31" t="s">
        <v>2179</v>
      </c>
    </row>
    <row r="68" spans="1:5" ht="102">
      <c r="A68" t="s">
        <v>47</v>
      </c>
      <c r="E68" s="29" t="s">
        <v>2180</v>
      </c>
    </row>
    <row r="69" spans="1:16" ht="12.75">
      <c r="A69" s="18" t="s">
        <v>39</v>
      </c>
      <c s="23" t="s">
        <v>161</v>
      </c>
      <c s="23" t="s">
        <v>2181</v>
      </c>
      <c s="18" t="s">
        <v>41</v>
      </c>
      <c s="24" t="s">
        <v>2182</v>
      </c>
      <c s="25" t="s">
        <v>104</v>
      </c>
      <c s="26">
        <v>50</v>
      </c>
      <c s="27">
        <v>0</v>
      </c>
      <c s="27">
        <f>ROUND(ROUND(H69,2)*ROUND(G69,3),2)</f>
      </c>
      <c r="O69">
        <f>(I69*21)/100</f>
      </c>
      <c t="s">
        <v>17</v>
      </c>
    </row>
    <row r="70" spans="1:5" ht="12.75">
      <c r="A70" s="28" t="s">
        <v>44</v>
      </c>
      <c r="E70" s="29" t="s">
        <v>41</v>
      </c>
    </row>
    <row r="71" spans="1:5" ht="12.75">
      <c r="A71" s="30" t="s">
        <v>45</v>
      </c>
      <c r="E71" s="31" t="s">
        <v>2183</v>
      </c>
    </row>
    <row r="72" spans="1:5" ht="127.5">
      <c r="A72" t="s">
        <v>47</v>
      </c>
      <c r="E72" s="29" t="s">
        <v>2184</v>
      </c>
    </row>
    <row r="73" spans="1:16" ht="12.75">
      <c r="A73" s="18" t="s">
        <v>39</v>
      </c>
      <c s="23" t="s">
        <v>167</v>
      </c>
      <c s="23" t="s">
        <v>2185</v>
      </c>
      <c s="18" t="s">
        <v>41</v>
      </c>
      <c s="24" t="s">
        <v>2186</v>
      </c>
      <c s="25" t="s">
        <v>111</v>
      </c>
      <c s="26">
        <v>4</v>
      </c>
      <c s="27">
        <v>0</v>
      </c>
      <c s="27">
        <f>ROUND(ROUND(H73,2)*ROUND(G73,3),2)</f>
      </c>
      <c r="O73">
        <f>(I73*21)/100</f>
      </c>
      <c t="s">
        <v>17</v>
      </c>
    </row>
    <row r="74" spans="1:5" ht="12.75">
      <c r="A74" s="28" t="s">
        <v>44</v>
      </c>
      <c r="E74" s="29" t="s">
        <v>41</v>
      </c>
    </row>
    <row r="75" spans="1:5" ht="12.75">
      <c r="A75" s="30" t="s">
        <v>45</v>
      </c>
      <c r="E75" s="31" t="s">
        <v>313</v>
      </c>
    </row>
    <row r="76" spans="1:5" ht="102">
      <c r="A76" t="s">
        <v>47</v>
      </c>
      <c r="E76" s="29" t="s">
        <v>2187</v>
      </c>
    </row>
    <row r="77" spans="1:16" ht="12.75">
      <c r="A77" s="18" t="s">
        <v>39</v>
      </c>
      <c s="23" t="s">
        <v>174</v>
      </c>
      <c s="23" t="s">
        <v>2188</v>
      </c>
      <c s="18" t="s">
        <v>41</v>
      </c>
      <c s="24" t="s">
        <v>2189</v>
      </c>
      <c s="25" t="s">
        <v>111</v>
      </c>
      <c s="26">
        <v>1</v>
      </c>
      <c s="27">
        <v>0</v>
      </c>
      <c s="27">
        <f>ROUND(ROUND(H77,2)*ROUND(G77,3),2)</f>
      </c>
      <c r="O77">
        <f>(I77*21)/100</f>
      </c>
      <c t="s">
        <v>17</v>
      </c>
    </row>
    <row r="78" spans="1:5" ht="12.75">
      <c r="A78" s="28" t="s">
        <v>44</v>
      </c>
      <c r="E78" s="29" t="s">
        <v>41</v>
      </c>
    </row>
    <row r="79" spans="1:5" ht="12.75">
      <c r="A79" s="30" t="s">
        <v>45</v>
      </c>
      <c r="E79" s="31" t="s">
        <v>46</v>
      </c>
    </row>
    <row r="80" spans="1:5" ht="102">
      <c r="A80" t="s">
        <v>47</v>
      </c>
      <c r="E80" s="29" t="s">
        <v>2190</v>
      </c>
    </row>
    <row r="81" spans="1:16" ht="12.75">
      <c r="A81" s="18" t="s">
        <v>39</v>
      </c>
      <c s="23" t="s">
        <v>179</v>
      </c>
      <c s="23" t="s">
        <v>2191</v>
      </c>
      <c s="18" t="s">
        <v>41</v>
      </c>
      <c s="24" t="s">
        <v>2192</v>
      </c>
      <c s="25" t="s">
        <v>104</v>
      </c>
      <c s="26">
        <v>5</v>
      </c>
      <c s="27">
        <v>0</v>
      </c>
      <c s="27">
        <f>ROUND(ROUND(H81,2)*ROUND(G81,3),2)</f>
      </c>
      <c r="O81">
        <f>(I81*21)/100</f>
      </c>
      <c t="s">
        <v>17</v>
      </c>
    </row>
    <row r="82" spans="1:5" ht="12.75">
      <c r="A82" s="28" t="s">
        <v>44</v>
      </c>
      <c r="E82" s="29" t="s">
        <v>41</v>
      </c>
    </row>
    <row r="83" spans="1:5" ht="12.75">
      <c r="A83" s="30" t="s">
        <v>45</v>
      </c>
      <c r="E83" s="31" t="s">
        <v>2193</v>
      </c>
    </row>
    <row r="84" spans="1:5" ht="89.25">
      <c r="A84" t="s">
        <v>47</v>
      </c>
      <c r="E84" s="29" t="s">
        <v>2194</v>
      </c>
    </row>
    <row r="85" spans="1:16" ht="12.75">
      <c r="A85" s="18" t="s">
        <v>39</v>
      </c>
      <c s="23" t="s">
        <v>185</v>
      </c>
      <c s="23" t="s">
        <v>2195</v>
      </c>
      <c s="18" t="s">
        <v>41</v>
      </c>
      <c s="24" t="s">
        <v>2196</v>
      </c>
      <c s="25" t="s">
        <v>104</v>
      </c>
      <c s="26">
        <v>50</v>
      </c>
      <c s="27">
        <v>0</v>
      </c>
      <c s="27">
        <f>ROUND(ROUND(H85,2)*ROUND(G85,3),2)</f>
      </c>
      <c r="O85">
        <f>(I85*21)/100</f>
      </c>
      <c t="s">
        <v>17</v>
      </c>
    </row>
    <row r="86" spans="1:5" ht="12.75">
      <c r="A86" s="28" t="s">
        <v>44</v>
      </c>
      <c r="E86" s="29" t="s">
        <v>2197</v>
      </c>
    </row>
    <row r="87" spans="1:5" ht="12.75">
      <c r="A87" s="30" t="s">
        <v>45</v>
      </c>
      <c r="E87" s="31" t="s">
        <v>2183</v>
      </c>
    </row>
    <row r="88" spans="1:5" ht="89.25">
      <c r="A88" t="s">
        <v>47</v>
      </c>
      <c r="E88" s="29" t="s">
        <v>2194</v>
      </c>
    </row>
    <row r="89" spans="1:16" ht="12.75">
      <c r="A89" s="18" t="s">
        <v>39</v>
      </c>
      <c s="23" t="s">
        <v>191</v>
      </c>
      <c s="23" t="s">
        <v>2198</v>
      </c>
      <c s="18" t="s">
        <v>41</v>
      </c>
      <c s="24" t="s">
        <v>2199</v>
      </c>
      <c s="25" t="s">
        <v>104</v>
      </c>
      <c s="26">
        <v>10</v>
      </c>
      <c s="27">
        <v>0</v>
      </c>
      <c s="27">
        <f>ROUND(ROUND(H89,2)*ROUND(G89,3),2)</f>
      </c>
      <c r="O89">
        <f>(I89*21)/100</f>
      </c>
      <c t="s">
        <v>17</v>
      </c>
    </row>
    <row r="90" spans="1:5" ht="12.75">
      <c r="A90" s="28" t="s">
        <v>44</v>
      </c>
      <c r="E90" s="29" t="s">
        <v>2200</v>
      </c>
    </row>
    <row r="91" spans="1:5" ht="12.75">
      <c r="A91" s="30" t="s">
        <v>45</v>
      </c>
      <c r="E91" s="31" t="s">
        <v>2201</v>
      </c>
    </row>
    <row r="92" spans="1:5" ht="89.25">
      <c r="A92" t="s">
        <v>47</v>
      </c>
      <c r="E92" s="29" t="s">
        <v>2194</v>
      </c>
    </row>
    <row r="93" spans="1:16" ht="25.5">
      <c r="A93" s="18" t="s">
        <v>39</v>
      </c>
      <c s="23" t="s">
        <v>197</v>
      </c>
      <c s="23" t="s">
        <v>2202</v>
      </c>
      <c s="18" t="s">
        <v>41</v>
      </c>
      <c s="24" t="s">
        <v>2203</v>
      </c>
      <c s="25" t="s">
        <v>111</v>
      </c>
      <c s="26">
        <v>2</v>
      </c>
      <c s="27">
        <v>0</v>
      </c>
      <c s="27">
        <f>ROUND(ROUND(H93,2)*ROUND(G93,3),2)</f>
      </c>
      <c r="O93">
        <f>(I93*21)/100</f>
      </c>
      <c t="s">
        <v>17</v>
      </c>
    </row>
    <row r="94" spans="1:5" ht="12.75">
      <c r="A94" s="28" t="s">
        <v>44</v>
      </c>
      <c r="E94" s="29" t="s">
        <v>41</v>
      </c>
    </row>
    <row r="95" spans="1:5" ht="12.75">
      <c r="A95" s="30" t="s">
        <v>45</v>
      </c>
      <c r="E95" s="31" t="s">
        <v>135</v>
      </c>
    </row>
    <row r="96" spans="1:5" ht="102">
      <c r="A96" t="s">
        <v>47</v>
      </c>
      <c r="E96" s="29" t="s">
        <v>2204</v>
      </c>
    </row>
    <row r="97" spans="1:16" ht="25.5">
      <c r="A97" s="18" t="s">
        <v>39</v>
      </c>
      <c s="23" t="s">
        <v>200</v>
      </c>
      <c s="23" t="s">
        <v>2205</v>
      </c>
      <c s="18" t="s">
        <v>41</v>
      </c>
      <c s="24" t="s">
        <v>2206</v>
      </c>
      <c s="25" t="s">
        <v>111</v>
      </c>
      <c s="26">
        <v>4</v>
      </c>
      <c s="27">
        <v>0</v>
      </c>
      <c s="27">
        <f>ROUND(ROUND(H97,2)*ROUND(G97,3),2)</f>
      </c>
      <c r="O97">
        <f>(I97*21)/100</f>
      </c>
      <c t="s">
        <v>17</v>
      </c>
    </row>
    <row r="98" spans="1:5" ht="12.75">
      <c r="A98" s="28" t="s">
        <v>44</v>
      </c>
      <c r="E98" s="29" t="s">
        <v>41</v>
      </c>
    </row>
    <row r="99" spans="1:5" ht="12.75">
      <c r="A99" s="30" t="s">
        <v>45</v>
      </c>
      <c r="E99" s="31" t="s">
        <v>313</v>
      </c>
    </row>
    <row r="100" spans="1:5" ht="102">
      <c r="A100" t="s">
        <v>47</v>
      </c>
      <c r="E100" s="29" t="s">
        <v>2204</v>
      </c>
    </row>
    <row r="101" spans="1:16" ht="12.75">
      <c r="A101" s="18" t="s">
        <v>39</v>
      </c>
      <c s="23" t="s">
        <v>204</v>
      </c>
      <c s="23" t="s">
        <v>2207</v>
      </c>
      <c s="18" t="s">
        <v>41</v>
      </c>
      <c s="24" t="s">
        <v>2208</v>
      </c>
      <c s="25" t="s">
        <v>104</v>
      </c>
      <c s="26">
        <v>60</v>
      </c>
      <c s="27">
        <v>0</v>
      </c>
      <c s="27">
        <f>ROUND(ROUND(H101,2)*ROUND(G101,3),2)</f>
      </c>
      <c r="O101">
        <f>(I101*21)/100</f>
      </c>
      <c t="s">
        <v>17</v>
      </c>
    </row>
    <row r="102" spans="1:5" ht="12.75">
      <c r="A102" s="28" t="s">
        <v>44</v>
      </c>
      <c r="E102" s="29" t="s">
        <v>41</v>
      </c>
    </row>
    <row r="103" spans="1:5" ht="12.75">
      <c r="A103" s="30" t="s">
        <v>45</v>
      </c>
      <c r="E103" s="31" t="s">
        <v>2209</v>
      </c>
    </row>
    <row r="104" spans="1:5" ht="76.5">
      <c r="A104" t="s">
        <v>47</v>
      </c>
      <c r="E104" s="29" t="s">
        <v>2210</v>
      </c>
    </row>
    <row r="105" spans="1:16" ht="12.75">
      <c r="A105" s="18" t="s">
        <v>39</v>
      </c>
      <c s="23" t="s">
        <v>208</v>
      </c>
      <c s="23" t="s">
        <v>2211</v>
      </c>
      <c s="18" t="s">
        <v>41</v>
      </c>
      <c s="24" t="s">
        <v>2212</v>
      </c>
      <c s="25" t="s">
        <v>111</v>
      </c>
      <c s="26">
        <v>4</v>
      </c>
      <c s="27">
        <v>0</v>
      </c>
      <c s="27">
        <f>ROUND(ROUND(H105,2)*ROUND(G105,3),2)</f>
      </c>
      <c r="O105">
        <f>(I105*21)/100</f>
      </c>
      <c t="s">
        <v>17</v>
      </c>
    </row>
    <row r="106" spans="1:5" ht="12.75">
      <c r="A106" s="28" t="s">
        <v>44</v>
      </c>
      <c r="E106" s="29" t="s">
        <v>41</v>
      </c>
    </row>
    <row r="107" spans="1:5" ht="12.75">
      <c r="A107" s="30" t="s">
        <v>45</v>
      </c>
      <c r="E107" s="31" t="s">
        <v>313</v>
      </c>
    </row>
    <row r="108" spans="1:5" ht="89.25">
      <c r="A108" t="s">
        <v>47</v>
      </c>
      <c r="E108" s="29" t="s">
        <v>2213</v>
      </c>
    </row>
    <row r="109" spans="1:16" ht="12.75">
      <c r="A109" s="18" t="s">
        <v>39</v>
      </c>
      <c s="23" t="s">
        <v>213</v>
      </c>
      <c s="23" t="s">
        <v>2214</v>
      </c>
      <c s="18" t="s">
        <v>41</v>
      </c>
      <c s="24" t="s">
        <v>2215</v>
      </c>
      <c s="25" t="s">
        <v>111</v>
      </c>
      <c s="26">
        <v>1</v>
      </c>
      <c s="27">
        <v>0</v>
      </c>
      <c s="27">
        <f>ROUND(ROUND(H109,2)*ROUND(G109,3),2)</f>
      </c>
      <c r="O109">
        <f>(I109*21)/100</f>
      </c>
      <c t="s">
        <v>17</v>
      </c>
    </row>
    <row r="110" spans="1:5" ht="12.75">
      <c r="A110" s="28" t="s">
        <v>44</v>
      </c>
      <c r="E110" s="29" t="s">
        <v>2216</v>
      </c>
    </row>
    <row r="111" spans="1:5" ht="12.75">
      <c r="A111" s="30" t="s">
        <v>45</v>
      </c>
      <c r="E111" s="31" t="s">
        <v>46</v>
      </c>
    </row>
    <row r="112" spans="1:5" ht="114.75">
      <c r="A112" t="s">
        <v>47</v>
      </c>
      <c r="E112" s="29" t="s">
        <v>2217</v>
      </c>
    </row>
    <row r="113" spans="1:16" ht="12.75">
      <c r="A113" s="18" t="s">
        <v>39</v>
      </c>
      <c s="23" t="s">
        <v>217</v>
      </c>
      <c s="23" t="s">
        <v>2218</v>
      </c>
      <c s="18" t="s">
        <v>41</v>
      </c>
      <c s="24" t="s">
        <v>2219</v>
      </c>
      <c s="25" t="s">
        <v>111</v>
      </c>
      <c s="26">
        <v>1</v>
      </c>
      <c s="27">
        <v>0</v>
      </c>
      <c s="27">
        <f>ROUND(ROUND(H113,2)*ROUND(G113,3),2)</f>
      </c>
      <c r="O113">
        <f>(I113*21)/100</f>
      </c>
      <c t="s">
        <v>17</v>
      </c>
    </row>
    <row r="114" spans="1:5" ht="12.75">
      <c r="A114" s="28" t="s">
        <v>44</v>
      </c>
      <c r="E114" s="29" t="s">
        <v>41</v>
      </c>
    </row>
    <row r="115" spans="1:5" ht="12.75">
      <c r="A115" s="30" t="s">
        <v>45</v>
      </c>
      <c r="E115" s="31" t="s">
        <v>46</v>
      </c>
    </row>
    <row r="116" spans="1:5" ht="89.25">
      <c r="A116" t="s">
        <v>47</v>
      </c>
      <c r="E116" s="29" t="s">
        <v>2220</v>
      </c>
    </row>
    <row r="117" spans="1:16" ht="25.5">
      <c r="A117" s="18" t="s">
        <v>39</v>
      </c>
      <c s="23" t="s">
        <v>221</v>
      </c>
      <c s="23" t="s">
        <v>2221</v>
      </c>
      <c s="18" t="s">
        <v>41</v>
      </c>
      <c s="24" t="s">
        <v>2222</v>
      </c>
      <c s="25" t="s">
        <v>111</v>
      </c>
      <c s="26">
        <v>1</v>
      </c>
      <c s="27">
        <v>0</v>
      </c>
      <c s="27">
        <f>ROUND(ROUND(H117,2)*ROUND(G117,3),2)</f>
      </c>
      <c r="O117">
        <f>(I117*21)/100</f>
      </c>
      <c t="s">
        <v>17</v>
      </c>
    </row>
    <row r="118" spans="1:5" ht="12.75">
      <c r="A118" s="28" t="s">
        <v>44</v>
      </c>
      <c r="E118" s="29" t="s">
        <v>41</v>
      </c>
    </row>
    <row r="119" spans="1:5" ht="12.75">
      <c r="A119" s="30" t="s">
        <v>45</v>
      </c>
      <c r="E119" s="31" t="s">
        <v>46</v>
      </c>
    </row>
    <row r="120" spans="1:5" ht="89.25">
      <c r="A120" t="s">
        <v>47</v>
      </c>
      <c r="E120" s="29" t="s">
        <v>2223</v>
      </c>
    </row>
    <row r="121" spans="1:16" ht="25.5">
      <c r="A121" s="18" t="s">
        <v>39</v>
      </c>
      <c s="23" t="s">
        <v>225</v>
      </c>
      <c s="23" t="s">
        <v>2224</v>
      </c>
      <c s="18" t="s">
        <v>41</v>
      </c>
      <c s="24" t="s">
        <v>2225</v>
      </c>
      <c s="25" t="s">
        <v>111</v>
      </c>
      <c s="26">
        <v>1</v>
      </c>
      <c s="27">
        <v>0</v>
      </c>
      <c s="27">
        <f>ROUND(ROUND(H121,2)*ROUND(G121,3),2)</f>
      </c>
      <c r="O121">
        <f>(I121*21)/100</f>
      </c>
      <c t="s">
        <v>17</v>
      </c>
    </row>
    <row r="122" spans="1:5" ht="12.75">
      <c r="A122" s="28" t="s">
        <v>44</v>
      </c>
      <c r="E122" s="29" t="s">
        <v>41</v>
      </c>
    </row>
    <row r="123" spans="1:5" ht="12.75">
      <c r="A123" s="30" t="s">
        <v>45</v>
      </c>
      <c r="E123" s="31" t="s">
        <v>46</v>
      </c>
    </row>
    <row r="124" spans="1:5" ht="114.75">
      <c r="A124" t="s">
        <v>47</v>
      </c>
      <c r="E124" s="29" t="s">
        <v>2226</v>
      </c>
    </row>
    <row r="125" spans="1:16" ht="12.75">
      <c r="A125" s="18" t="s">
        <v>39</v>
      </c>
      <c s="23" t="s">
        <v>230</v>
      </c>
      <c s="23" t="s">
        <v>2227</v>
      </c>
      <c s="18" t="s">
        <v>41</v>
      </c>
      <c s="24" t="s">
        <v>2228</v>
      </c>
      <c s="25" t="s">
        <v>111</v>
      </c>
      <c s="26">
        <v>2</v>
      </c>
      <c s="27">
        <v>0</v>
      </c>
      <c s="27">
        <f>ROUND(ROUND(H125,2)*ROUND(G125,3),2)</f>
      </c>
      <c r="O125">
        <f>(I125*21)/100</f>
      </c>
      <c t="s">
        <v>17</v>
      </c>
    </row>
    <row r="126" spans="1:5" ht="12.75">
      <c r="A126" s="28" t="s">
        <v>44</v>
      </c>
      <c r="E126" s="29" t="s">
        <v>41</v>
      </c>
    </row>
    <row r="127" spans="1:5" ht="12.75">
      <c r="A127" s="30" t="s">
        <v>45</v>
      </c>
      <c r="E127" s="31" t="s">
        <v>135</v>
      </c>
    </row>
    <row r="128" spans="1:5" ht="76.5">
      <c r="A128" t="s">
        <v>47</v>
      </c>
      <c r="E128" s="29" t="s">
        <v>2229</v>
      </c>
    </row>
    <row r="129" spans="1:16" ht="12.75">
      <c r="A129" s="18" t="s">
        <v>39</v>
      </c>
      <c s="23" t="s">
        <v>234</v>
      </c>
      <c s="23" t="s">
        <v>2230</v>
      </c>
      <c s="18" t="s">
        <v>41</v>
      </c>
      <c s="24" t="s">
        <v>2231</v>
      </c>
      <c s="25" t="s">
        <v>1533</v>
      </c>
      <c s="26">
        <v>48</v>
      </c>
      <c s="27">
        <v>0</v>
      </c>
      <c s="27">
        <f>ROUND(ROUND(H129,2)*ROUND(G129,3),2)</f>
      </c>
      <c r="O129">
        <f>(I129*21)/100</f>
      </c>
      <c t="s">
        <v>17</v>
      </c>
    </row>
    <row r="130" spans="1:5" ht="12.75">
      <c r="A130" s="28" t="s">
        <v>44</v>
      </c>
      <c r="E130" s="29" t="s">
        <v>41</v>
      </c>
    </row>
    <row r="131" spans="1:5" ht="12.75">
      <c r="A131" s="30" t="s">
        <v>45</v>
      </c>
      <c r="E131" s="31" t="s">
        <v>322</v>
      </c>
    </row>
    <row r="132" spans="1:5" ht="89.25">
      <c r="A132" t="s">
        <v>47</v>
      </c>
      <c r="E132" s="29" t="s">
        <v>2232</v>
      </c>
    </row>
    <row r="133" spans="1:16" ht="25.5">
      <c r="A133" s="18" t="s">
        <v>39</v>
      </c>
      <c s="23" t="s">
        <v>238</v>
      </c>
      <c s="23" t="s">
        <v>2233</v>
      </c>
      <c s="18" t="s">
        <v>41</v>
      </c>
      <c s="24" t="s">
        <v>2234</v>
      </c>
      <c s="25" t="s">
        <v>111</v>
      </c>
      <c s="26">
        <v>1</v>
      </c>
      <c s="27">
        <v>0</v>
      </c>
      <c s="27">
        <f>ROUND(ROUND(H133,2)*ROUND(G133,3),2)</f>
      </c>
      <c r="O133">
        <f>(I133*21)/100</f>
      </c>
      <c t="s">
        <v>17</v>
      </c>
    </row>
    <row r="134" spans="1:5" ht="25.5">
      <c r="A134" s="28" t="s">
        <v>44</v>
      </c>
      <c r="E134" s="29" t="s">
        <v>2235</v>
      </c>
    </row>
    <row r="135" spans="1:5" ht="12.75">
      <c r="A135" s="30" t="s">
        <v>45</v>
      </c>
      <c r="E135" s="31" t="s">
        <v>46</v>
      </c>
    </row>
    <row r="136" spans="1:5" ht="153">
      <c r="A136" t="s">
        <v>47</v>
      </c>
      <c r="E136" s="29" t="s">
        <v>2236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0+O8+O13+O58+O63+O84+O121</f>
      </c>
      <c t="s">
        <v>16</v>
      </c>
    </row>
    <row r="3" spans="1:16" ht="15" customHeight="1">
      <c r="A3" t="s">
        <v>1</v>
      </c>
      <c s="8" t="s">
        <v>4</v>
      </c>
      <c s="9" t="s">
        <v>5</v>
      </c>
      <c s="1"/>
      <c s="10" t="s">
        <v>6</v>
      </c>
      <c s="1"/>
      <c s="4"/>
      <c s="3" t="s">
        <v>2237</v>
      </c>
      <c s="32">
        <f>0+I8+I13+I58+I63+I84+I121</f>
      </c>
      <c r="O3" t="s">
        <v>13</v>
      </c>
      <c t="s">
        <v>17</v>
      </c>
    </row>
    <row r="4" spans="1:16" ht="15" customHeight="1">
      <c r="A4" t="s">
        <v>7</v>
      </c>
      <c s="12" t="s">
        <v>12</v>
      </c>
      <c s="13" t="s">
        <v>2237</v>
      </c>
      <c s="5"/>
      <c s="14" t="s">
        <v>2238</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346</v>
      </c>
      <c s="18" t="s">
        <v>41</v>
      </c>
      <c s="24" t="s">
        <v>347</v>
      </c>
      <c s="25" t="s">
        <v>98</v>
      </c>
      <c s="26">
        <v>61.16</v>
      </c>
      <c s="27">
        <v>0</v>
      </c>
      <c s="27">
        <f>ROUND(ROUND(H9,2)*ROUND(G9,3),2)</f>
      </c>
      <c r="O9">
        <f>(I9*21)/100</f>
      </c>
      <c t="s">
        <v>17</v>
      </c>
    </row>
    <row r="10" spans="1:5" ht="12.75">
      <c r="A10" s="28" t="s">
        <v>44</v>
      </c>
      <c r="E10" s="29" t="s">
        <v>348</v>
      </c>
    </row>
    <row r="11" spans="1:5" ht="114.75">
      <c r="A11" s="30" t="s">
        <v>45</v>
      </c>
      <c r="E11" s="31" t="s">
        <v>2239</v>
      </c>
    </row>
    <row r="12" spans="1:5" ht="25.5">
      <c r="A12" t="s">
        <v>47</v>
      </c>
      <c r="E12" s="29" t="s">
        <v>350</v>
      </c>
    </row>
    <row r="13" spans="1:18" ht="12.75" customHeight="1">
      <c r="A13" s="5" t="s">
        <v>37</v>
      </c>
      <c s="5"/>
      <c s="35" t="s">
        <v>23</v>
      </c>
      <c s="5"/>
      <c s="21" t="s">
        <v>355</v>
      </c>
      <c s="5"/>
      <c s="5"/>
      <c s="5"/>
      <c s="36">
        <f>0+Q13</f>
      </c>
      <c r="O13">
        <f>0+R13</f>
      </c>
      <c r="Q13">
        <f>0+I14+I18+I22+I26+I30+I34+I38+I42+I46+I50+I54</f>
      </c>
      <c>
        <f>0+O14+O18+O22+O26+O30+O34+O38+O42+O46+O50+O54</f>
      </c>
    </row>
    <row r="14" spans="1:16" ht="12.75">
      <c r="A14" s="18" t="s">
        <v>39</v>
      </c>
      <c s="23" t="s">
        <v>17</v>
      </c>
      <c s="23" t="s">
        <v>567</v>
      </c>
      <c s="18" t="s">
        <v>41</v>
      </c>
      <c s="24" t="s">
        <v>568</v>
      </c>
      <c s="25" t="s">
        <v>358</v>
      </c>
      <c s="26">
        <v>6.006</v>
      </c>
      <c s="27">
        <v>0</v>
      </c>
      <c s="27">
        <f>ROUND(ROUND(H14,2)*ROUND(G14,3),2)</f>
      </c>
      <c r="O14">
        <f>(I14*21)/100</f>
      </c>
      <c t="s">
        <v>17</v>
      </c>
    </row>
    <row r="15" spans="1:5" ht="25.5">
      <c r="A15" s="28" t="s">
        <v>44</v>
      </c>
      <c r="E15" s="29" t="s">
        <v>2240</v>
      </c>
    </row>
    <row r="16" spans="1:5" ht="38.25">
      <c r="A16" s="30" t="s">
        <v>45</v>
      </c>
      <c r="E16" s="31" t="s">
        <v>2241</v>
      </c>
    </row>
    <row r="17" spans="1:5" ht="318.75">
      <c r="A17" t="s">
        <v>47</v>
      </c>
      <c r="E17" s="29" t="s">
        <v>361</v>
      </c>
    </row>
    <row r="18" spans="1:16" ht="12.75">
      <c r="A18" s="18" t="s">
        <v>39</v>
      </c>
      <c s="23" t="s">
        <v>16</v>
      </c>
      <c s="23" t="s">
        <v>571</v>
      </c>
      <c s="18" t="s">
        <v>41</v>
      </c>
      <c s="24" t="s">
        <v>572</v>
      </c>
      <c s="25" t="s">
        <v>364</v>
      </c>
      <c s="26">
        <v>66.066</v>
      </c>
      <c s="27">
        <v>0</v>
      </c>
      <c s="27">
        <f>ROUND(ROUND(H18,2)*ROUND(G18,3),2)</f>
      </c>
      <c r="O18">
        <f>(I18*21)/100</f>
      </c>
      <c t="s">
        <v>17</v>
      </c>
    </row>
    <row r="19" spans="1:5" ht="12.75">
      <c r="A19" s="28" t="s">
        <v>44</v>
      </c>
      <c r="E19" s="29" t="s">
        <v>1884</v>
      </c>
    </row>
    <row r="20" spans="1:5" ht="12.75">
      <c r="A20" s="30" t="s">
        <v>45</v>
      </c>
      <c r="E20" s="31" t="s">
        <v>2242</v>
      </c>
    </row>
    <row r="21" spans="1:5" ht="25.5">
      <c r="A21" t="s">
        <v>47</v>
      </c>
      <c r="E21" s="29" t="s">
        <v>566</v>
      </c>
    </row>
    <row r="22" spans="1:16" ht="12.75">
      <c r="A22" s="18" t="s">
        <v>39</v>
      </c>
      <c s="23" t="s">
        <v>27</v>
      </c>
      <c s="23" t="s">
        <v>575</v>
      </c>
      <c s="18" t="s">
        <v>41</v>
      </c>
      <c s="24" t="s">
        <v>576</v>
      </c>
      <c s="25" t="s">
        <v>358</v>
      </c>
      <c s="26">
        <v>2.574</v>
      </c>
      <c s="27">
        <v>0</v>
      </c>
      <c s="27">
        <f>ROUND(ROUND(H22,2)*ROUND(G22,3),2)</f>
      </c>
      <c r="O22">
        <f>(I22*21)/100</f>
      </c>
      <c t="s">
        <v>17</v>
      </c>
    </row>
    <row r="23" spans="1:5" ht="25.5">
      <c r="A23" s="28" t="s">
        <v>44</v>
      </c>
      <c r="E23" s="29" t="s">
        <v>2240</v>
      </c>
    </row>
    <row r="24" spans="1:5" ht="38.25">
      <c r="A24" s="30" t="s">
        <v>45</v>
      </c>
      <c r="E24" s="31" t="s">
        <v>2243</v>
      </c>
    </row>
    <row r="25" spans="1:5" ht="318.75">
      <c r="A25" t="s">
        <v>47</v>
      </c>
      <c r="E25" s="29" t="s">
        <v>579</v>
      </c>
    </row>
    <row r="26" spans="1:16" ht="12.75">
      <c r="A26" s="18" t="s">
        <v>39</v>
      </c>
      <c s="23" t="s">
        <v>29</v>
      </c>
      <c s="23" t="s">
        <v>580</v>
      </c>
      <c s="18" t="s">
        <v>41</v>
      </c>
      <c s="24" t="s">
        <v>581</v>
      </c>
      <c s="25" t="s">
        <v>364</v>
      </c>
      <c s="26">
        <v>28.314</v>
      </c>
      <c s="27">
        <v>0</v>
      </c>
      <c s="27">
        <f>ROUND(ROUND(H26,2)*ROUND(G26,3),2)</f>
      </c>
      <c r="O26">
        <f>(I26*21)/100</f>
      </c>
      <c t="s">
        <v>17</v>
      </c>
    </row>
    <row r="27" spans="1:5" ht="12.75">
      <c r="A27" s="28" t="s">
        <v>44</v>
      </c>
      <c r="E27" s="29" t="s">
        <v>1887</v>
      </c>
    </row>
    <row r="28" spans="1:5" ht="12.75">
      <c r="A28" s="30" t="s">
        <v>45</v>
      </c>
      <c r="E28" s="31" t="s">
        <v>2244</v>
      </c>
    </row>
    <row r="29" spans="1:5" ht="25.5">
      <c r="A29" t="s">
        <v>47</v>
      </c>
      <c r="E29" s="29" t="s">
        <v>566</v>
      </c>
    </row>
    <row r="30" spans="1:16" ht="12.75">
      <c r="A30" s="18" t="s">
        <v>39</v>
      </c>
      <c s="23" t="s">
        <v>31</v>
      </c>
      <c s="23" t="s">
        <v>356</v>
      </c>
      <c s="18" t="s">
        <v>41</v>
      </c>
      <c s="24" t="s">
        <v>357</v>
      </c>
      <c s="25" t="s">
        <v>358</v>
      </c>
      <c s="26">
        <v>15.4</v>
      </c>
      <c s="27">
        <v>0</v>
      </c>
      <c s="27">
        <f>ROUND(ROUND(H30,2)*ROUND(G30,3),2)</f>
      </c>
      <c r="O30">
        <f>(I30*21)/100</f>
      </c>
      <c t="s">
        <v>17</v>
      </c>
    </row>
    <row r="31" spans="1:5" ht="25.5">
      <c r="A31" s="28" t="s">
        <v>44</v>
      </c>
      <c r="E31" s="29" t="s">
        <v>2240</v>
      </c>
    </row>
    <row r="32" spans="1:5" ht="25.5">
      <c r="A32" s="30" t="s">
        <v>45</v>
      </c>
      <c r="E32" s="31" t="s">
        <v>2245</v>
      </c>
    </row>
    <row r="33" spans="1:5" ht="318.75">
      <c r="A33" t="s">
        <v>47</v>
      </c>
      <c r="E33" s="29" t="s">
        <v>361</v>
      </c>
    </row>
    <row r="34" spans="1:16" ht="12.75">
      <c r="A34" s="18" t="s">
        <v>39</v>
      </c>
      <c s="23" t="s">
        <v>77</v>
      </c>
      <c s="23" t="s">
        <v>362</v>
      </c>
      <c s="18" t="s">
        <v>41</v>
      </c>
      <c s="24" t="s">
        <v>363</v>
      </c>
      <c s="25" t="s">
        <v>364</v>
      </c>
      <c s="26">
        <v>169.4</v>
      </c>
      <c s="27">
        <v>0</v>
      </c>
      <c s="27">
        <f>ROUND(ROUND(H34,2)*ROUND(G34,3),2)</f>
      </c>
      <c r="O34">
        <f>(I34*21)/100</f>
      </c>
      <c t="s">
        <v>17</v>
      </c>
    </row>
    <row r="35" spans="1:5" ht="12.75">
      <c r="A35" s="28" t="s">
        <v>44</v>
      </c>
      <c r="E35" s="29" t="s">
        <v>1890</v>
      </c>
    </row>
    <row r="36" spans="1:5" ht="12.75">
      <c r="A36" s="30" t="s">
        <v>45</v>
      </c>
      <c r="E36" s="31" t="s">
        <v>2246</v>
      </c>
    </row>
    <row r="37" spans="1:5" ht="25.5">
      <c r="A37" t="s">
        <v>47</v>
      </c>
      <c r="E37" s="29" t="s">
        <v>566</v>
      </c>
    </row>
    <row r="38" spans="1:16" ht="12.75">
      <c r="A38" s="18" t="s">
        <v>39</v>
      </c>
      <c s="23" t="s">
        <v>80</v>
      </c>
      <c s="23" t="s">
        <v>588</v>
      </c>
      <c s="18" t="s">
        <v>41</v>
      </c>
      <c s="24" t="s">
        <v>589</v>
      </c>
      <c s="25" t="s">
        <v>358</v>
      </c>
      <c s="26">
        <v>6.6</v>
      </c>
      <c s="27">
        <v>0</v>
      </c>
      <c s="27">
        <f>ROUND(ROUND(H38,2)*ROUND(G38,3),2)</f>
      </c>
      <c r="O38">
        <f>(I38*21)/100</f>
      </c>
      <c t="s">
        <v>17</v>
      </c>
    </row>
    <row r="39" spans="1:5" ht="25.5">
      <c r="A39" s="28" t="s">
        <v>44</v>
      </c>
      <c r="E39" s="29" t="s">
        <v>2240</v>
      </c>
    </row>
    <row r="40" spans="1:5" ht="25.5">
      <c r="A40" s="30" t="s">
        <v>45</v>
      </c>
      <c r="E40" s="31" t="s">
        <v>2247</v>
      </c>
    </row>
    <row r="41" spans="1:5" ht="318.75">
      <c r="A41" t="s">
        <v>47</v>
      </c>
      <c r="E41" s="29" t="s">
        <v>579</v>
      </c>
    </row>
    <row r="42" spans="1:16" ht="12.75">
      <c r="A42" s="18" t="s">
        <v>39</v>
      </c>
      <c s="23" t="s">
        <v>34</v>
      </c>
      <c s="23" t="s">
        <v>592</v>
      </c>
      <c s="18" t="s">
        <v>41</v>
      </c>
      <c s="24" t="s">
        <v>593</v>
      </c>
      <c s="25" t="s">
        <v>364</v>
      </c>
      <c s="26">
        <v>72.6</v>
      </c>
      <c s="27">
        <v>0</v>
      </c>
      <c s="27">
        <f>ROUND(ROUND(H42,2)*ROUND(G42,3),2)</f>
      </c>
      <c r="O42">
        <f>(I42*21)/100</f>
      </c>
      <c t="s">
        <v>17</v>
      </c>
    </row>
    <row r="43" spans="1:5" ht="12.75">
      <c r="A43" s="28" t="s">
        <v>44</v>
      </c>
      <c r="E43" s="29" t="s">
        <v>1893</v>
      </c>
    </row>
    <row r="44" spans="1:5" ht="12.75">
      <c r="A44" s="30" t="s">
        <v>45</v>
      </c>
      <c r="E44" s="31" t="s">
        <v>2248</v>
      </c>
    </row>
    <row r="45" spans="1:5" ht="25.5">
      <c r="A45" t="s">
        <v>47</v>
      </c>
      <c r="E45" s="29" t="s">
        <v>566</v>
      </c>
    </row>
    <row r="46" spans="1:16" ht="12.75">
      <c r="A46" s="18" t="s">
        <v>39</v>
      </c>
      <c s="23" t="s">
        <v>36</v>
      </c>
      <c s="23" t="s">
        <v>368</v>
      </c>
      <c s="18" t="s">
        <v>41</v>
      </c>
      <c s="24" t="s">
        <v>369</v>
      </c>
      <c s="25" t="s">
        <v>358</v>
      </c>
      <c s="26">
        <v>30.58</v>
      </c>
      <c s="27">
        <v>0</v>
      </c>
      <c s="27">
        <f>ROUND(ROUND(H46,2)*ROUND(G46,3),2)</f>
      </c>
      <c r="O46">
        <f>(I46*21)/100</f>
      </c>
      <c t="s">
        <v>17</v>
      </c>
    </row>
    <row r="47" spans="1:5" ht="12.75">
      <c r="A47" s="28" t="s">
        <v>44</v>
      </c>
      <c r="E47" s="29" t="s">
        <v>370</v>
      </c>
    </row>
    <row r="48" spans="1:5" ht="114.75">
      <c r="A48" s="30" t="s">
        <v>45</v>
      </c>
      <c r="E48" s="31" t="s">
        <v>2249</v>
      </c>
    </row>
    <row r="49" spans="1:5" ht="191.25">
      <c r="A49" t="s">
        <v>47</v>
      </c>
      <c r="E49" s="29" t="s">
        <v>372</v>
      </c>
    </row>
    <row r="50" spans="1:16" ht="12.75">
      <c r="A50" s="18" t="s">
        <v>39</v>
      </c>
      <c s="23" t="s">
        <v>87</v>
      </c>
      <c s="23" t="s">
        <v>607</v>
      </c>
      <c s="18" t="s">
        <v>41</v>
      </c>
      <c s="24" t="s">
        <v>608</v>
      </c>
      <c s="25" t="s">
        <v>358</v>
      </c>
      <c s="26">
        <v>18.78</v>
      </c>
      <c s="27">
        <v>0</v>
      </c>
      <c s="27">
        <f>ROUND(ROUND(H50,2)*ROUND(G50,3),2)</f>
      </c>
      <c r="O50">
        <f>(I50*21)/100</f>
      </c>
      <c t="s">
        <v>17</v>
      </c>
    </row>
    <row r="51" spans="1:5" ht="38.25">
      <c r="A51" s="28" t="s">
        <v>44</v>
      </c>
      <c r="E51" s="29" t="s">
        <v>2250</v>
      </c>
    </row>
    <row r="52" spans="1:5" ht="38.25">
      <c r="A52" s="30" t="s">
        <v>45</v>
      </c>
      <c r="E52" s="31" t="s">
        <v>2251</v>
      </c>
    </row>
    <row r="53" spans="1:5" ht="229.5">
      <c r="A53" t="s">
        <v>47</v>
      </c>
      <c r="E53" s="29" t="s">
        <v>611</v>
      </c>
    </row>
    <row r="54" spans="1:16" ht="12.75">
      <c r="A54" s="18" t="s">
        <v>39</v>
      </c>
      <c s="23" t="s">
        <v>146</v>
      </c>
      <c s="23" t="s">
        <v>612</v>
      </c>
      <c s="18" t="s">
        <v>41</v>
      </c>
      <c s="24" t="s">
        <v>613</v>
      </c>
      <c s="25" t="s">
        <v>358</v>
      </c>
      <c s="26">
        <v>9.44</v>
      </c>
      <c s="27">
        <v>0</v>
      </c>
      <c s="27">
        <f>ROUND(ROUND(H54,2)*ROUND(G54,3),2)</f>
      </c>
      <c r="O54">
        <f>(I54*21)/100</f>
      </c>
      <c t="s">
        <v>17</v>
      </c>
    </row>
    <row r="55" spans="1:5" ht="38.25">
      <c r="A55" s="28" t="s">
        <v>44</v>
      </c>
      <c r="E55" s="29" t="s">
        <v>2252</v>
      </c>
    </row>
    <row r="56" spans="1:5" ht="38.25">
      <c r="A56" s="30" t="s">
        <v>45</v>
      </c>
      <c r="E56" s="31" t="s">
        <v>2253</v>
      </c>
    </row>
    <row r="57" spans="1:5" ht="293.25">
      <c r="A57" t="s">
        <v>47</v>
      </c>
      <c r="E57" s="29" t="s">
        <v>616</v>
      </c>
    </row>
    <row r="58" spans="1:18" ht="12.75" customHeight="1">
      <c r="A58" s="5" t="s">
        <v>37</v>
      </c>
      <c s="5"/>
      <c s="35" t="s">
        <v>27</v>
      </c>
      <c s="5"/>
      <c s="21" t="s">
        <v>661</v>
      </c>
      <c s="5"/>
      <c s="5"/>
      <c s="5"/>
      <c s="36">
        <f>0+Q58</f>
      </c>
      <c r="O58">
        <f>0+R58</f>
      </c>
      <c r="Q58">
        <f>0+I59</f>
      </c>
      <c>
        <f>0+O59</f>
      </c>
    </row>
    <row r="59" spans="1:16" ht="12.75">
      <c r="A59" s="18" t="s">
        <v>39</v>
      </c>
      <c s="23" t="s">
        <v>150</v>
      </c>
      <c s="23" t="s">
        <v>679</v>
      </c>
      <c s="18" t="s">
        <v>41</v>
      </c>
      <c s="24" t="s">
        <v>680</v>
      </c>
      <c s="25" t="s">
        <v>358</v>
      </c>
      <c s="26">
        <v>2.36</v>
      </c>
      <c s="27">
        <v>0</v>
      </c>
      <c s="27">
        <f>ROUND(ROUND(H59,2)*ROUND(G59,3),2)</f>
      </c>
      <c r="O59">
        <f>(I59*21)/100</f>
      </c>
      <c t="s">
        <v>17</v>
      </c>
    </row>
    <row r="60" spans="1:5" ht="38.25">
      <c r="A60" s="28" t="s">
        <v>44</v>
      </c>
      <c r="E60" s="29" t="s">
        <v>2254</v>
      </c>
    </row>
    <row r="61" spans="1:5" ht="51">
      <c r="A61" s="30" t="s">
        <v>45</v>
      </c>
      <c r="E61" s="31" t="s">
        <v>2255</v>
      </c>
    </row>
    <row r="62" spans="1:5" ht="38.25">
      <c r="A62" t="s">
        <v>47</v>
      </c>
      <c r="E62" s="29" t="s">
        <v>660</v>
      </c>
    </row>
    <row r="63" spans="1:18" ht="12.75" customHeight="1">
      <c r="A63" s="5" t="s">
        <v>37</v>
      </c>
      <c s="5"/>
      <c s="35" t="s">
        <v>77</v>
      </c>
      <c s="5"/>
      <c s="21" t="s">
        <v>412</v>
      </c>
      <c s="5"/>
      <c s="5"/>
      <c s="5"/>
      <c s="36">
        <f>0+Q63</f>
      </c>
      <c r="O63">
        <f>0+R63</f>
      </c>
      <c r="Q63">
        <f>0+I64+I68+I72+I76+I80</f>
      </c>
      <c>
        <f>0+O64+O68+O72+O76+O80</f>
      </c>
    </row>
    <row r="64" spans="1:16" ht="12.75">
      <c r="A64" s="18" t="s">
        <v>39</v>
      </c>
      <c s="23" t="s">
        <v>156</v>
      </c>
      <c s="23" t="s">
        <v>2069</v>
      </c>
      <c s="18" t="s">
        <v>41</v>
      </c>
      <c s="24" t="s">
        <v>2070</v>
      </c>
      <c s="25" t="s">
        <v>111</v>
      </c>
      <c s="26">
        <v>2</v>
      </c>
      <c s="27">
        <v>0</v>
      </c>
      <c s="27">
        <f>ROUND(ROUND(H64,2)*ROUND(G64,3),2)</f>
      </c>
      <c r="O64">
        <f>(I64*21)/100</f>
      </c>
      <c t="s">
        <v>17</v>
      </c>
    </row>
    <row r="65" spans="1:5" ht="38.25">
      <c r="A65" s="28" t="s">
        <v>44</v>
      </c>
      <c r="E65" s="29" t="s">
        <v>2256</v>
      </c>
    </row>
    <row r="66" spans="1:5" ht="12.75">
      <c r="A66" s="30" t="s">
        <v>45</v>
      </c>
      <c r="E66" s="31" t="s">
        <v>131</v>
      </c>
    </row>
    <row r="67" spans="1:5" ht="114.75">
      <c r="A67" t="s">
        <v>47</v>
      </c>
      <c r="E67" s="29" t="s">
        <v>2072</v>
      </c>
    </row>
    <row r="68" spans="1:16" ht="12.75">
      <c r="A68" s="18" t="s">
        <v>39</v>
      </c>
      <c s="23" t="s">
        <v>161</v>
      </c>
      <c s="23" t="s">
        <v>1918</v>
      </c>
      <c s="18" t="s">
        <v>41</v>
      </c>
      <c s="24" t="s">
        <v>1919</v>
      </c>
      <c s="25" t="s">
        <v>104</v>
      </c>
      <c s="26">
        <v>4</v>
      </c>
      <c s="27">
        <v>0</v>
      </c>
      <c s="27">
        <f>ROUND(ROUND(H68,2)*ROUND(G68,3),2)</f>
      </c>
      <c r="O68">
        <f>(I68*21)/100</f>
      </c>
      <c t="s">
        <v>17</v>
      </c>
    </row>
    <row r="69" spans="1:5" ht="38.25">
      <c r="A69" s="28" t="s">
        <v>44</v>
      </c>
      <c r="E69" s="29" t="s">
        <v>2257</v>
      </c>
    </row>
    <row r="70" spans="1:5" ht="12.75">
      <c r="A70" s="30" t="s">
        <v>45</v>
      </c>
      <c r="E70" s="31" t="s">
        <v>2258</v>
      </c>
    </row>
    <row r="71" spans="1:5" ht="102">
      <c r="A71" t="s">
        <v>47</v>
      </c>
      <c r="E71" s="29" t="s">
        <v>1921</v>
      </c>
    </row>
    <row r="72" spans="1:16" ht="12.75">
      <c r="A72" s="18" t="s">
        <v>39</v>
      </c>
      <c s="23" t="s">
        <v>167</v>
      </c>
      <c s="23" t="s">
        <v>1922</v>
      </c>
      <c s="18" t="s">
        <v>41</v>
      </c>
      <c s="24" t="s">
        <v>1923</v>
      </c>
      <c s="25" t="s">
        <v>111</v>
      </c>
      <c s="26">
        <v>4</v>
      </c>
      <c s="27">
        <v>0</v>
      </c>
      <c s="27">
        <f>ROUND(ROUND(H72,2)*ROUND(G72,3),2)</f>
      </c>
      <c r="O72">
        <f>(I72*21)/100</f>
      </c>
      <c t="s">
        <v>17</v>
      </c>
    </row>
    <row r="73" spans="1:5" ht="51">
      <c r="A73" s="28" t="s">
        <v>44</v>
      </c>
      <c r="E73" s="29" t="s">
        <v>2259</v>
      </c>
    </row>
    <row r="74" spans="1:5" ht="12.75">
      <c r="A74" s="30" t="s">
        <v>45</v>
      </c>
      <c r="E74" s="31" t="s">
        <v>313</v>
      </c>
    </row>
    <row r="75" spans="1:5" ht="102">
      <c r="A75" t="s">
        <v>47</v>
      </c>
      <c r="E75" s="29" t="s">
        <v>1925</v>
      </c>
    </row>
    <row r="76" spans="1:16" ht="12.75">
      <c r="A76" s="18" t="s">
        <v>39</v>
      </c>
      <c s="23" t="s">
        <v>174</v>
      </c>
      <c s="23" t="s">
        <v>1926</v>
      </c>
      <c s="18" t="s">
        <v>23</v>
      </c>
      <c s="24" t="s">
        <v>1927</v>
      </c>
      <c s="25" t="s">
        <v>111</v>
      </c>
      <c s="26">
        <v>3</v>
      </c>
      <c s="27">
        <v>0</v>
      </c>
      <c s="27">
        <f>ROUND(ROUND(H76,2)*ROUND(G76,3),2)</f>
      </c>
      <c r="O76">
        <f>(I76*21)/100</f>
      </c>
      <c t="s">
        <v>17</v>
      </c>
    </row>
    <row r="77" spans="1:5" ht="51">
      <c r="A77" s="28" t="s">
        <v>44</v>
      </c>
      <c r="E77" s="29" t="s">
        <v>2260</v>
      </c>
    </row>
    <row r="78" spans="1:5" ht="12.75">
      <c r="A78" s="30" t="s">
        <v>45</v>
      </c>
      <c r="E78" s="31" t="s">
        <v>2261</v>
      </c>
    </row>
    <row r="79" spans="1:5" ht="102">
      <c r="A79" t="s">
        <v>47</v>
      </c>
      <c r="E79" s="29" t="s">
        <v>1925</v>
      </c>
    </row>
    <row r="80" spans="1:16" ht="12.75">
      <c r="A80" s="18" t="s">
        <v>39</v>
      </c>
      <c s="23" t="s">
        <v>179</v>
      </c>
      <c s="23" t="s">
        <v>1926</v>
      </c>
      <c s="18" t="s">
        <v>17</v>
      </c>
      <c s="24" t="s">
        <v>1927</v>
      </c>
      <c s="25" t="s">
        <v>111</v>
      </c>
      <c s="26">
        <v>4</v>
      </c>
      <c s="27">
        <v>0</v>
      </c>
      <c s="27">
        <f>ROUND(ROUND(H80,2)*ROUND(G80,3),2)</f>
      </c>
      <c r="O80">
        <f>(I80*21)/100</f>
      </c>
      <c t="s">
        <v>17</v>
      </c>
    </row>
    <row r="81" spans="1:5" ht="51">
      <c r="A81" s="28" t="s">
        <v>44</v>
      </c>
      <c r="E81" s="29" t="s">
        <v>2262</v>
      </c>
    </row>
    <row r="82" spans="1:5" ht="12.75">
      <c r="A82" s="30" t="s">
        <v>45</v>
      </c>
      <c r="E82" s="31" t="s">
        <v>313</v>
      </c>
    </row>
    <row r="83" spans="1:5" ht="102">
      <c r="A83" t="s">
        <v>47</v>
      </c>
      <c r="E83" s="29" t="s">
        <v>1925</v>
      </c>
    </row>
    <row r="84" spans="1:18" ht="12.75" customHeight="1">
      <c r="A84" s="5" t="s">
        <v>37</v>
      </c>
      <c s="5"/>
      <c s="35" t="s">
        <v>80</v>
      </c>
      <c s="5"/>
      <c s="21" t="s">
        <v>771</v>
      </c>
      <c s="5"/>
      <c s="5"/>
      <c s="5"/>
      <c s="36">
        <f>0+Q84</f>
      </c>
      <c r="O84">
        <f>0+R84</f>
      </c>
      <c r="Q84">
        <f>0+I85+I89+I93+I97+I101+I105+I109+I113+I117</f>
      </c>
      <c>
        <f>0+O85+O89+O93+O97+O101+O105+O109+O113+O117</f>
      </c>
    </row>
    <row r="85" spans="1:16" ht="12.75">
      <c r="A85" s="18" t="s">
        <v>39</v>
      </c>
      <c s="23" t="s">
        <v>185</v>
      </c>
      <c s="23" t="s">
        <v>2263</v>
      </c>
      <c s="18" t="s">
        <v>41</v>
      </c>
      <c s="24" t="s">
        <v>2264</v>
      </c>
      <c s="25" t="s">
        <v>104</v>
      </c>
      <c s="26">
        <v>15.89</v>
      </c>
      <c s="27">
        <v>0</v>
      </c>
      <c s="27">
        <f>ROUND(ROUND(H85,2)*ROUND(G85,3),2)</f>
      </c>
      <c r="O85">
        <f>(I85*21)/100</f>
      </c>
      <c t="s">
        <v>17</v>
      </c>
    </row>
    <row r="86" spans="1:5" ht="38.25">
      <c r="A86" s="28" t="s">
        <v>44</v>
      </c>
      <c r="E86" s="29" t="s">
        <v>2265</v>
      </c>
    </row>
    <row r="87" spans="1:5" ht="12.75">
      <c r="A87" s="30" t="s">
        <v>45</v>
      </c>
      <c r="E87" s="31" t="s">
        <v>2266</v>
      </c>
    </row>
    <row r="88" spans="1:5" ht="255">
      <c r="A88" t="s">
        <v>47</v>
      </c>
      <c r="E88" s="29" t="s">
        <v>777</v>
      </c>
    </row>
    <row r="89" spans="1:16" ht="12.75">
      <c r="A89" s="18" t="s">
        <v>39</v>
      </c>
      <c s="23" t="s">
        <v>191</v>
      </c>
      <c s="23" t="s">
        <v>2088</v>
      </c>
      <c s="18" t="s">
        <v>41</v>
      </c>
      <c s="24" t="s">
        <v>2089</v>
      </c>
      <c s="25" t="s">
        <v>104</v>
      </c>
      <c s="26">
        <v>9.7</v>
      </c>
      <c s="27">
        <v>0</v>
      </c>
      <c s="27">
        <f>ROUND(ROUND(H89,2)*ROUND(G89,3),2)</f>
      </c>
      <c r="O89">
        <f>(I89*21)/100</f>
      </c>
      <c t="s">
        <v>17</v>
      </c>
    </row>
    <row r="90" spans="1:5" ht="38.25">
      <c r="A90" s="28" t="s">
        <v>44</v>
      </c>
      <c r="E90" s="29" t="s">
        <v>2267</v>
      </c>
    </row>
    <row r="91" spans="1:5" ht="12.75">
      <c r="A91" s="30" t="s">
        <v>45</v>
      </c>
      <c r="E91" s="31" t="s">
        <v>2268</v>
      </c>
    </row>
    <row r="92" spans="1:5" ht="242.25">
      <c r="A92" t="s">
        <v>47</v>
      </c>
      <c r="E92" s="29" t="s">
        <v>1854</v>
      </c>
    </row>
    <row r="93" spans="1:16" ht="12.75">
      <c r="A93" s="18" t="s">
        <v>39</v>
      </c>
      <c s="23" t="s">
        <v>197</v>
      </c>
      <c s="23" t="s">
        <v>2269</v>
      </c>
      <c s="18" t="s">
        <v>41</v>
      </c>
      <c s="24" t="s">
        <v>2270</v>
      </c>
      <c s="25" t="s">
        <v>104</v>
      </c>
      <c s="26">
        <v>9.7</v>
      </c>
      <c s="27">
        <v>0</v>
      </c>
      <c s="27">
        <f>ROUND(ROUND(H93,2)*ROUND(G93,3),2)</f>
      </c>
      <c r="O93">
        <f>(I93*21)/100</f>
      </c>
      <c t="s">
        <v>17</v>
      </c>
    </row>
    <row r="94" spans="1:5" ht="38.25">
      <c r="A94" s="28" t="s">
        <v>44</v>
      </c>
      <c r="E94" s="29" t="s">
        <v>2271</v>
      </c>
    </row>
    <row r="95" spans="1:5" ht="12.75">
      <c r="A95" s="30" t="s">
        <v>45</v>
      </c>
      <c r="E95" s="31" t="s">
        <v>2268</v>
      </c>
    </row>
    <row r="96" spans="1:5" ht="51">
      <c r="A96" t="s">
        <v>47</v>
      </c>
      <c r="E96" s="29" t="s">
        <v>2272</v>
      </c>
    </row>
    <row r="97" spans="1:16" ht="12.75">
      <c r="A97" s="18" t="s">
        <v>39</v>
      </c>
      <c s="23" t="s">
        <v>200</v>
      </c>
      <c s="23" t="s">
        <v>2112</v>
      </c>
      <c s="18" t="s">
        <v>41</v>
      </c>
      <c s="24" t="s">
        <v>2113</v>
      </c>
      <c s="25" t="s">
        <v>111</v>
      </c>
      <c s="26">
        <v>2</v>
      </c>
      <c s="27">
        <v>0</v>
      </c>
      <c s="27">
        <f>ROUND(ROUND(H97,2)*ROUND(G97,3),2)</f>
      </c>
      <c r="O97">
        <f>(I97*21)/100</f>
      </c>
      <c t="s">
        <v>17</v>
      </c>
    </row>
    <row r="98" spans="1:5" ht="38.25">
      <c r="A98" s="28" t="s">
        <v>44</v>
      </c>
      <c r="E98" s="29" t="s">
        <v>2273</v>
      </c>
    </row>
    <row r="99" spans="1:5" ht="12.75">
      <c r="A99" s="30" t="s">
        <v>45</v>
      </c>
      <c r="E99" s="31" t="s">
        <v>131</v>
      </c>
    </row>
    <row r="100" spans="1:5" ht="12.75">
      <c r="A100" t="s">
        <v>47</v>
      </c>
      <c r="E100" s="29" t="s">
        <v>2115</v>
      </c>
    </row>
    <row r="101" spans="1:16" ht="12.75">
      <c r="A101" s="18" t="s">
        <v>39</v>
      </c>
      <c s="23" t="s">
        <v>204</v>
      </c>
      <c s="23" t="s">
        <v>2274</v>
      </c>
      <c s="18" t="s">
        <v>41</v>
      </c>
      <c s="24" t="s">
        <v>2275</v>
      </c>
      <c s="25" t="s">
        <v>111</v>
      </c>
      <c s="26">
        <v>2</v>
      </c>
      <c s="27">
        <v>0</v>
      </c>
      <c s="27">
        <f>ROUND(ROUND(H101,2)*ROUND(G101,3),2)</f>
      </c>
      <c r="O101">
        <f>(I101*21)/100</f>
      </c>
      <c t="s">
        <v>17</v>
      </c>
    </row>
    <row r="102" spans="1:5" ht="38.25">
      <c r="A102" s="28" t="s">
        <v>44</v>
      </c>
      <c r="E102" s="29" t="s">
        <v>2276</v>
      </c>
    </row>
    <row r="103" spans="1:5" ht="12.75">
      <c r="A103" s="30" t="s">
        <v>45</v>
      </c>
      <c r="E103" s="31" t="s">
        <v>131</v>
      </c>
    </row>
    <row r="104" spans="1:5" ht="51">
      <c r="A104" t="s">
        <v>47</v>
      </c>
      <c r="E104" s="29" t="s">
        <v>2277</v>
      </c>
    </row>
    <row r="105" spans="1:16" ht="12.75">
      <c r="A105" s="18" t="s">
        <v>39</v>
      </c>
      <c s="23" t="s">
        <v>208</v>
      </c>
      <c s="23" t="s">
        <v>2122</v>
      </c>
      <c s="18" t="s">
        <v>41</v>
      </c>
      <c s="24" t="s">
        <v>2123</v>
      </c>
      <c s="25" t="s">
        <v>104</v>
      </c>
      <c s="26">
        <v>20</v>
      </c>
      <c s="27">
        <v>0</v>
      </c>
      <c s="27">
        <f>ROUND(ROUND(H105,2)*ROUND(G105,3),2)</f>
      </c>
      <c r="O105">
        <f>(I105*21)/100</f>
      </c>
      <c t="s">
        <v>17</v>
      </c>
    </row>
    <row r="106" spans="1:5" ht="51">
      <c r="A106" s="28" t="s">
        <v>44</v>
      </c>
      <c r="E106" s="29" t="s">
        <v>2278</v>
      </c>
    </row>
    <row r="107" spans="1:5" ht="12.75">
      <c r="A107" s="30" t="s">
        <v>45</v>
      </c>
      <c r="E107" s="31" t="s">
        <v>1108</v>
      </c>
    </row>
    <row r="108" spans="1:5" ht="51">
      <c r="A108" t="s">
        <v>47</v>
      </c>
      <c r="E108" s="29" t="s">
        <v>2126</v>
      </c>
    </row>
    <row r="109" spans="1:16" ht="12.75">
      <c r="A109" s="18" t="s">
        <v>39</v>
      </c>
      <c s="23" t="s">
        <v>213</v>
      </c>
      <c s="23" t="s">
        <v>2020</v>
      </c>
      <c s="18" t="s">
        <v>41</v>
      </c>
      <c s="24" t="s">
        <v>2021</v>
      </c>
      <c s="25" t="s">
        <v>104</v>
      </c>
      <c s="26">
        <v>19.89</v>
      </c>
      <c s="27">
        <v>0</v>
      </c>
      <c s="27">
        <f>ROUND(ROUND(H109,2)*ROUND(G109,3),2)</f>
      </c>
      <c r="O109">
        <f>(I109*21)/100</f>
      </c>
      <c t="s">
        <v>17</v>
      </c>
    </row>
    <row r="110" spans="1:5" ht="63.75">
      <c r="A110" s="28" t="s">
        <v>44</v>
      </c>
      <c r="E110" s="29" t="s">
        <v>2279</v>
      </c>
    </row>
    <row r="111" spans="1:5" ht="38.25">
      <c r="A111" s="30" t="s">
        <v>45</v>
      </c>
      <c r="E111" s="31" t="s">
        <v>2280</v>
      </c>
    </row>
    <row r="112" spans="1:5" ht="38.25">
      <c r="A112" t="s">
        <v>47</v>
      </c>
      <c r="E112" s="29" t="s">
        <v>2024</v>
      </c>
    </row>
    <row r="113" spans="1:16" ht="12.75">
      <c r="A113" s="18" t="s">
        <v>39</v>
      </c>
      <c s="23" t="s">
        <v>217</v>
      </c>
      <c s="23" t="s">
        <v>2281</v>
      </c>
      <c s="18" t="s">
        <v>41</v>
      </c>
      <c s="24" t="s">
        <v>2282</v>
      </c>
      <c s="25" t="s">
        <v>111</v>
      </c>
      <c s="26">
        <v>2</v>
      </c>
      <c s="27">
        <v>0</v>
      </c>
      <c s="27">
        <f>ROUND(ROUND(H113,2)*ROUND(G113,3),2)</f>
      </c>
      <c r="O113">
        <f>(I113*21)/100</f>
      </c>
      <c t="s">
        <v>17</v>
      </c>
    </row>
    <row r="114" spans="1:5" ht="38.25">
      <c r="A114" s="28" t="s">
        <v>44</v>
      </c>
      <c r="E114" s="29" t="s">
        <v>2283</v>
      </c>
    </row>
    <row r="115" spans="1:5" ht="12.75">
      <c r="A115" s="30" t="s">
        <v>45</v>
      </c>
      <c r="E115" s="31" t="s">
        <v>135</v>
      </c>
    </row>
    <row r="116" spans="1:5" ht="25.5">
      <c r="A116" t="s">
        <v>47</v>
      </c>
      <c r="E116" s="29" t="s">
        <v>2284</v>
      </c>
    </row>
    <row r="117" spans="1:16" ht="12.75">
      <c r="A117" s="18" t="s">
        <v>39</v>
      </c>
      <c s="23" t="s">
        <v>221</v>
      </c>
      <c s="23" t="s">
        <v>2129</v>
      </c>
      <c s="18" t="s">
        <v>41</v>
      </c>
      <c s="24" t="s">
        <v>2130</v>
      </c>
      <c s="25" t="s">
        <v>104</v>
      </c>
      <c s="26">
        <v>15.89</v>
      </c>
      <c s="27">
        <v>0</v>
      </c>
      <c s="27">
        <f>ROUND(ROUND(H117,2)*ROUND(G117,3),2)</f>
      </c>
      <c r="O117">
        <f>(I117*21)/100</f>
      </c>
      <c t="s">
        <v>17</v>
      </c>
    </row>
    <row r="118" spans="1:5" ht="12.75">
      <c r="A118" s="28" t="s">
        <v>44</v>
      </c>
      <c r="E118" s="29" t="s">
        <v>2285</v>
      </c>
    </row>
    <row r="119" spans="1:5" ht="12.75">
      <c r="A119" s="30" t="s">
        <v>45</v>
      </c>
      <c r="E119" s="31" t="s">
        <v>2266</v>
      </c>
    </row>
    <row r="120" spans="1:5" ht="51">
      <c r="A120" t="s">
        <v>47</v>
      </c>
      <c r="E120" s="29" t="s">
        <v>1966</v>
      </c>
    </row>
    <row r="121" spans="1:18" ht="12.75" customHeight="1">
      <c r="A121" s="5" t="s">
        <v>37</v>
      </c>
      <c s="5"/>
      <c s="35" t="s">
        <v>34</v>
      </c>
      <c s="5"/>
      <c s="21" t="s">
        <v>108</v>
      </c>
      <c s="5"/>
      <c s="5"/>
      <c s="5"/>
      <c s="36">
        <f>0+Q121</f>
      </c>
      <c r="O121">
        <f>0+R121</f>
      </c>
      <c r="Q121">
        <f>0+I122+I126+I130</f>
      </c>
      <c>
        <f>0+O122+O126+O130</f>
      </c>
    </row>
    <row r="122" spans="1:16" ht="12.75">
      <c r="A122" s="18" t="s">
        <v>39</v>
      </c>
      <c s="23" t="s">
        <v>225</v>
      </c>
      <c s="23" t="s">
        <v>2139</v>
      </c>
      <c s="18" t="s">
        <v>41</v>
      </c>
      <c s="24" t="s">
        <v>2140</v>
      </c>
      <c s="25" t="s">
        <v>111</v>
      </c>
      <c s="26">
        <v>2</v>
      </c>
      <c s="27">
        <v>0</v>
      </c>
      <c s="27">
        <f>ROUND(ROUND(H122,2)*ROUND(G122,3),2)</f>
      </c>
      <c r="O122">
        <f>(I122*21)/100</f>
      </c>
      <c t="s">
        <v>17</v>
      </c>
    </row>
    <row r="123" spans="1:5" ht="63.75">
      <c r="A123" s="28" t="s">
        <v>44</v>
      </c>
      <c r="E123" s="29" t="s">
        <v>2286</v>
      </c>
    </row>
    <row r="124" spans="1:5" ht="12.75">
      <c r="A124" s="30" t="s">
        <v>45</v>
      </c>
      <c r="E124" s="31" t="s">
        <v>135</v>
      </c>
    </row>
    <row r="125" spans="1:5" ht="38.25">
      <c r="A125" t="s">
        <v>47</v>
      </c>
      <c r="E125" s="29" t="s">
        <v>2142</v>
      </c>
    </row>
    <row r="126" spans="1:16" ht="12.75">
      <c r="A126" s="18" t="s">
        <v>39</v>
      </c>
      <c s="23" t="s">
        <v>230</v>
      </c>
      <c s="23" t="s">
        <v>2287</v>
      </c>
      <c s="18" t="s">
        <v>41</v>
      </c>
      <c s="24" t="s">
        <v>2288</v>
      </c>
      <c s="25" t="s">
        <v>104</v>
      </c>
      <c s="26">
        <v>18</v>
      </c>
      <c s="27">
        <v>0</v>
      </c>
      <c s="27">
        <f>ROUND(ROUND(H126,2)*ROUND(G126,3),2)</f>
      </c>
      <c r="O126">
        <f>(I126*21)/100</f>
      </c>
      <c t="s">
        <v>17</v>
      </c>
    </row>
    <row r="127" spans="1:5" ht="38.25">
      <c r="A127" s="28" t="s">
        <v>44</v>
      </c>
      <c r="E127" s="29" t="s">
        <v>2289</v>
      </c>
    </row>
    <row r="128" spans="1:5" ht="12.75">
      <c r="A128" s="30" t="s">
        <v>45</v>
      </c>
      <c r="E128" s="31" t="s">
        <v>2290</v>
      </c>
    </row>
    <row r="129" spans="1:5" ht="76.5">
      <c r="A129" t="s">
        <v>47</v>
      </c>
      <c r="E129" s="29" t="s">
        <v>901</v>
      </c>
    </row>
    <row r="130" spans="1:16" ht="12.75">
      <c r="A130" s="18" t="s">
        <v>39</v>
      </c>
      <c s="23" t="s">
        <v>234</v>
      </c>
      <c s="23" t="s">
        <v>2291</v>
      </c>
      <c s="18" t="s">
        <v>41</v>
      </c>
      <c s="24" t="s">
        <v>2292</v>
      </c>
      <c s="25" t="s">
        <v>104</v>
      </c>
      <c s="26">
        <v>15.89</v>
      </c>
      <c s="27">
        <v>0</v>
      </c>
      <c s="27">
        <f>ROUND(ROUND(H130,2)*ROUND(G130,3),2)</f>
      </c>
      <c r="O130">
        <f>(I130*21)/100</f>
      </c>
      <c t="s">
        <v>17</v>
      </c>
    </row>
    <row r="131" spans="1:5" ht="12.75">
      <c r="A131" s="28" t="s">
        <v>44</v>
      </c>
      <c r="E131" s="29" t="s">
        <v>2285</v>
      </c>
    </row>
    <row r="132" spans="1:5" ht="12.75">
      <c r="A132" s="30" t="s">
        <v>45</v>
      </c>
      <c r="E132" s="31" t="s">
        <v>2266</v>
      </c>
    </row>
    <row r="133" spans="1:5" ht="76.5">
      <c r="A133" t="s">
        <v>47</v>
      </c>
      <c r="E133" s="29" t="s">
        <v>2293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5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0+O9+O18</f>
      </c>
      <c t="s">
        <v>16</v>
      </c>
    </row>
    <row r="3" spans="1:16" ht="15" customHeight="1">
      <c r="A3" t="s">
        <v>1</v>
      </c>
      <c s="8" t="s">
        <v>4</v>
      </c>
      <c s="9" t="s">
        <v>5</v>
      </c>
      <c s="1"/>
      <c s="10" t="s">
        <v>6</v>
      </c>
      <c s="1"/>
      <c s="4"/>
      <c s="3" t="s">
        <v>93</v>
      </c>
      <c s="32">
        <f>0+I9+I18</f>
      </c>
      <c r="O3" t="s">
        <v>13</v>
      </c>
      <c t="s">
        <v>17</v>
      </c>
    </row>
    <row r="4" spans="1:16" ht="15" customHeight="1">
      <c r="A4" t="s">
        <v>7</v>
      </c>
      <c s="8" t="s">
        <v>8</v>
      </c>
      <c s="9" t="s">
        <v>91</v>
      </c>
      <c s="1"/>
      <c s="10" t="s">
        <v>92</v>
      </c>
      <c s="1"/>
      <c s="1"/>
      <c s="7"/>
      <c s="7"/>
      <c r="O4" t="s">
        <v>14</v>
      </c>
      <c t="s">
        <v>17</v>
      </c>
    </row>
    <row r="5" spans="1:16" ht="12.75" customHeight="1">
      <c r="A5" t="s">
        <v>11</v>
      </c>
      <c s="12" t="s">
        <v>12</v>
      </c>
      <c s="13" t="s">
        <v>93</v>
      </c>
      <c s="5"/>
      <c s="14" t="s">
        <v>94</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29</v>
      </c>
      <c s="19"/>
      <c s="21" t="s">
        <v>95</v>
      </c>
      <c s="19"/>
      <c s="19"/>
      <c s="19"/>
      <c s="22">
        <f>0+Q9</f>
      </c>
      <c r="O9">
        <f>0+R9</f>
      </c>
      <c r="Q9">
        <f>0+I10+I14</f>
      </c>
      <c>
        <f>0+O10+O14</f>
      </c>
    </row>
    <row r="10" spans="1:16" ht="12.75">
      <c r="A10" s="18" t="s">
        <v>39</v>
      </c>
      <c s="23" t="s">
        <v>23</v>
      </c>
      <c s="23" t="s">
        <v>96</v>
      </c>
      <c s="18" t="s">
        <v>41</v>
      </c>
      <c s="24" t="s">
        <v>97</v>
      </c>
      <c s="25" t="s">
        <v>98</v>
      </c>
      <c s="26">
        <v>50</v>
      </c>
      <c s="27">
        <v>0</v>
      </c>
      <c s="27">
        <f>ROUND(ROUND(H10,2)*ROUND(G10,3),2)</f>
      </c>
      <c r="O10">
        <f>(I10*21)/100</f>
      </c>
      <c t="s">
        <v>17</v>
      </c>
    </row>
    <row r="11" spans="1:5" ht="89.25">
      <c r="A11" s="28" t="s">
        <v>44</v>
      </c>
      <c r="E11" s="29" t="s">
        <v>99</v>
      </c>
    </row>
    <row r="12" spans="1:5" ht="12.75">
      <c r="A12" s="30" t="s">
        <v>45</v>
      </c>
      <c r="E12" s="31" t="s">
        <v>100</v>
      </c>
    </row>
    <row r="13" spans="1:5" ht="76.5">
      <c r="A13" t="s">
        <v>47</v>
      </c>
      <c r="E13" s="29" t="s">
        <v>101</v>
      </c>
    </row>
    <row r="14" spans="1:16" ht="12.75">
      <c r="A14" s="18" t="s">
        <v>39</v>
      </c>
      <c s="23" t="s">
        <v>17</v>
      </c>
      <c s="23" t="s">
        <v>102</v>
      </c>
      <c s="18" t="s">
        <v>41</v>
      </c>
      <c s="24" t="s">
        <v>103</v>
      </c>
      <c s="25" t="s">
        <v>104</v>
      </c>
      <c s="26">
        <v>100</v>
      </c>
      <c s="27">
        <v>0</v>
      </c>
      <c s="27">
        <f>ROUND(ROUND(H14,2)*ROUND(G14,3),2)</f>
      </c>
      <c r="O14">
        <f>(I14*21)/100</f>
      </c>
      <c t="s">
        <v>17</v>
      </c>
    </row>
    <row r="15" spans="1:5" ht="89.25">
      <c r="A15" s="28" t="s">
        <v>44</v>
      </c>
      <c r="E15" s="29" t="s">
        <v>105</v>
      </c>
    </row>
    <row r="16" spans="1:5" ht="12.75">
      <c r="A16" s="30" t="s">
        <v>45</v>
      </c>
      <c r="E16" s="31" t="s">
        <v>106</v>
      </c>
    </row>
    <row r="17" spans="1:5" ht="51">
      <c r="A17" t="s">
        <v>47</v>
      </c>
      <c r="E17" s="29" t="s">
        <v>107</v>
      </c>
    </row>
    <row r="18" spans="1:18" ht="12.75" customHeight="1">
      <c r="A18" s="5" t="s">
        <v>37</v>
      </c>
      <c s="5"/>
      <c s="35" t="s">
        <v>34</v>
      </c>
      <c s="5"/>
      <c s="21" t="s">
        <v>108</v>
      </c>
      <c s="5"/>
      <c s="5"/>
      <c s="5"/>
      <c s="36">
        <f>0+Q18</f>
      </c>
      <c r="O18">
        <f>0+R18</f>
      </c>
      <c r="Q18">
        <f>0+I19+I23+I27+I31+I35+I39+I43+I47+I51+I55+I59+I63+I67+I71+I75+I79+I83+I87+I91+I95+I99+I103+I107+I111+I115+I119+I123+I127+I131+I135+I139+I143+I147+I151+I155</f>
      </c>
      <c>
        <f>0+O19+O23+O27+O31+O35+O39+O43+O47+O51+O55+O59+O63+O67+O71+O75+O79+O83+O87+O91+O95+O99+O103+O107+O111+O115+O119+O123+O127+O131+O135+O139+O143+O147+O151+O155</f>
      </c>
    </row>
    <row r="19" spans="1:16" ht="25.5">
      <c r="A19" s="18" t="s">
        <v>39</v>
      </c>
      <c s="23" t="s">
        <v>16</v>
      </c>
      <c s="23" t="s">
        <v>109</v>
      </c>
      <c s="18" t="s">
        <v>41</v>
      </c>
      <c s="24" t="s">
        <v>110</v>
      </c>
      <c s="25" t="s">
        <v>111</v>
      </c>
      <c s="26">
        <v>21</v>
      </c>
      <c s="27">
        <v>0</v>
      </c>
      <c s="27">
        <f>ROUND(ROUND(H19,2)*ROUND(G19,3),2)</f>
      </c>
      <c r="O19">
        <f>(I19*21)/100</f>
      </c>
      <c t="s">
        <v>17</v>
      </c>
    </row>
    <row r="20" spans="1:5" ht="102">
      <c r="A20" s="28" t="s">
        <v>44</v>
      </c>
      <c r="E20" s="29" t="s">
        <v>112</v>
      </c>
    </row>
    <row r="21" spans="1:5" ht="12.75">
      <c r="A21" s="30" t="s">
        <v>45</v>
      </c>
      <c r="E21" s="31" t="s">
        <v>113</v>
      </c>
    </row>
    <row r="22" spans="1:5" ht="63.75">
      <c r="A22" t="s">
        <v>47</v>
      </c>
      <c r="E22" s="29" t="s">
        <v>114</v>
      </c>
    </row>
    <row r="23" spans="1:16" ht="12.75">
      <c r="A23" s="18" t="s">
        <v>39</v>
      </c>
      <c s="23" t="s">
        <v>27</v>
      </c>
      <c s="23" t="s">
        <v>115</v>
      </c>
      <c s="18" t="s">
        <v>41</v>
      </c>
      <c s="24" t="s">
        <v>116</v>
      </c>
      <c s="25" t="s">
        <v>111</v>
      </c>
      <c s="26">
        <v>21</v>
      </c>
      <c s="27">
        <v>0</v>
      </c>
      <c s="27">
        <f>ROUND(ROUND(H23,2)*ROUND(G23,3),2)</f>
      </c>
      <c r="O23">
        <f>(I23*21)/100</f>
      </c>
      <c t="s">
        <v>17</v>
      </c>
    </row>
    <row r="24" spans="1:5" ht="12.75">
      <c r="A24" s="28" t="s">
        <v>44</v>
      </c>
      <c r="E24" s="29" t="s">
        <v>117</v>
      </c>
    </row>
    <row r="25" spans="1:5" ht="12.75">
      <c r="A25" s="30" t="s">
        <v>45</v>
      </c>
      <c r="E25" s="31" t="s">
        <v>118</v>
      </c>
    </row>
    <row r="26" spans="1:5" ht="25.5">
      <c r="A26" t="s">
        <v>47</v>
      </c>
      <c r="E26" s="29" t="s">
        <v>119</v>
      </c>
    </row>
    <row r="27" spans="1:16" ht="12.75">
      <c r="A27" s="18" t="s">
        <v>39</v>
      </c>
      <c s="23" t="s">
        <v>29</v>
      </c>
      <c s="23" t="s">
        <v>120</v>
      </c>
      <c s="18" t="s">
        <v>23</v>
      </c>
      <c s="24" t="s">
        <v>121</v>
      </c>
      <c s="25" t="s">
        <v>122</v>
      </c>
      <c s="26">
        <v>315</v>
      </c>
      <c s="27">
        <v>0</v>
      </c>
      <c s="27">
        <f>ROUND(ROUND(H27,2)*ROUND(G27,3),2)</f>
      </c>
      <c r="O27">
        <f>(I27*21)/100</f>
      </c>
      <c t="s">
        <v>17</v>
      </c>
    </row>
    <row r="28" spans="1:5" ht="12.75">
      <c r="A28" s="28" t="s">
        <v>44</v>
      </c>
      <c r="E28" s="29" t="s">
        <v>123</v>
      </c>
    </row>
    <row r="29" spans="1:5" ht="12.75">
      <c r="A29" s="30" t="s">
        <v>45</v>
      </c>
      <c r="E29" s="31" t="s">
        <v>124</v>
      </c>
    </row>
    <row r="30" spans="1:5" ht="25.5">
      <c r="A30" t="s">
        <v>47</v>
      </c>
      <c r="E30" s="29" t="s">
        <v>125</v>
      </c>
    </row>
    <row r="31" spans="1:16" ht="12.75">
      <c r="A31" s="18" t="s">
        <v>39</v>
      </c>
      <c s="23" t="s">
        <v>31</v>
      </c>
      <c s="23" t="s">
        <v>120</v>
      </c>
      <c s="18" t="s">
        <v>17</v>
      </c>
      <c s="24" t="s">
        <v>121</v>
      </c>
      <c s="25" t="s">
        <v>122</v>
      </c>
      <c s="26">
        <v>112</v>
      </c>
      <c s="27">
        <v>0</v>
      </c>
      <c s="27">
        <f>ROUND(ROUND(H31,2)*ROUND(G31,3),2)</f>
      </c>
      <c r="O31">
        <f>(I31*21)/100</f>
      </c>
      <c t="s">
        <v>17</v>
      </c>
    </row>
    <row r="32" spans="1:5" ht="89.25">
      <c r="A32" s="28" t="s">
        <v>44</v>
      </c>
      <c r="E32" s="29" t="s">
        <v>126</v>
      </c>
    </row>
    <row r="33" spans="1:5" ht="12.75">
      <c r="A33" s="30" t="s">
        <v>45</v>
      </c>
      <c r="E33" s="31" t="s">
        <v>127</v>
      </c>
    </row>
    <row r="34" spans="1:5" ht="25.5">
      <c r="A34" t="s">
        <v>47</v>
      </c>
      <c r="E34" s="29" t="s">
        <v>125</v>
      </c>
    </row>
    <row r="35" spans="1:16" ht="12.75">
      <c r="A35" s="18" t="s">
        <v>39</v>
      </c>
      <c s="23" t="s">
        <v>77</v>
      </c>
      <c s="23" t="s">
        <v>128</v>
      </c>
      <c s="18" t="s">
        <v>41</v>
      </c>
      <c s="24" t="s">
        <v>129</v>
      </c>
      <c s="25" t="s">
        <v>111</v>
      </c>
      <c s="26">
        <v>2</v>
      </c>
      <c s="27">
        <v>0</v>
      </c>
      <c s="27">
        <f>ROUND(ROUND(H35,2)*ROUND(G35,3),2)</f>
      </c>
      <c r="O35">
        <f>(I35*21)/100</f>
      </c>
      <c t="s">
        <v>17</v>
      </c>
    </row>
    <row r="36" spans="1:5" ht="25.5">
      <c r="A36" s="28" t="s">
        <v>44</v>
      </c>
      <c r="E36" s="29" t="s">
        <v>130</v>
      </c>
    </row>
    <row r="37" spans="1:5" ht="12.75">
      <c r="A37" s="30" t="s">
        <v>45</v>
      </c>
      <c r="E37" s="31" t="s">
        <v>131</v>
      </c>
    </row>
    <row r="38" spans="1:5" ht="63.75">
      <c r="A38" t="s">
        <v>47</v>
      </c>
      <c r="E38" s="29" t="s">
        <v>114</v>
      </c>
    </row>
    <row r="39" spans="1:16" ht="12.75">
      <c r="A39" s="18" t="s">
        <v>39</v>
      </c>
      <c s="23" t="s">
        <v>80</v>
      </c>
      <c s="23" t="s">
        <v>132</v>
      </c>
      <c s="18" t="s">
        <v>41</v>
      </c>
      <c s="24" t="s">
        <v>133</v>
      </c>
      <c s="25" t="s">
        <v>111</v>
      </c>
      <c s="26">
        <v>2</v>
      </c>
      <c s="27">
        <v>0</v>
      </c>
      <c s="27">
        <f>ROUND(ROUND(H39,2)*ROUND(G39,3),2)</f>
      </c>
      <c r="O39">
        <f>(I39*21)/100</f>
      </c>
      <c t="s">
        <v>17</v>
      </c>
    </row>
    <row r="40" spans="1:5" ht="12.75">
      <c r="A40" s="28" t="s">
        <v>44</v>
      </c>
      <c r="E40" s="29" t="s">
        <v>134</v>
      </c>
    </row>
    <row r="41" spans="1:5" ht="12.75">
      <c r="A41" s="30" t="s">
        <v>45</v>
      </c>
      <c r="E41" s="31" t="s">
        <v>135</v>
      </c>
    </row>
    <row r="42" spans="1:5" ht="25.5">
      <c r="A42" t="s">
        <v>47</v>
      </c>
      <c r="E42" s="29" t="s">
        <v>119</v>
      </c>
    </row>
    <row r="43" spans="1:16" ht="12.75">
      <c r="A43" s="18" t="s">
        <v>39</v>
      </c>
      <c s="23" t="s">
        <v>34</v>
      </c>
      <c s="23" t="s">
        <v>136</v>
      </c>
      <c s="18" t="s">
        <v>41</v>
      </c>
      <c s="24" t="s">
        <v>137</v>
      </c>
      <c s="25" t="s">
        <v>122</v>
      </c>
      <c s="26">
        <v>14</v>
      </c>
      <c s="27">
        <v>0</v>
      </c>
      <c s="27">
        <f>ROUND(ROUND(H43,2)*ROUND(G43,3),2)</f>
      </c>
      <c r="O43">
        <f>(I43*21)/100</f>
      </c>
      <c t="s">
        <v>17</v>
      </c>
    </row>
    <row r="44" spans="1:5" ht="12.75">
      <c r="A44" s="28" t="s">
        <v>44</v>
      </c>
      <c r="E44" s="29" t="s">
        <v>138</v>
      </c>
    </row>
    <row r="45" spans="1:5" ht="12.75">
      <c r="A45" s="30" t="s">
        <v>45</v>
      </c>
      <c r="E45" s="31" t="s">
        <v>139</v>
      </c>
    </row>
    <row r="46" spans="1:5" ht="25.5">
      <c r="A46" t="s">
        <v>47</v>
      </c>
      <c r="E46" s="29" t="s">
        <v>125</v>
      </c>
    </row>
    <row r="47" spans="1:16" ht="25.5">
      <c r="A47" s="18" t="s">
        <v>39</v>
      </c>
      <c s="23" t="s">
        <v>36</v>
      </c>
      <c s="23" t="s">
        <v>140</v>
      </c>
      <c s="18" t="s">
        <v>41</v>
      </c>
      <c s="24" t="s">
        <v>141</v>
      </c>
      <c s="25" t="s">
        <v>111</v>
      </c>
      <c s="26">
        <v>2</v>
      </c>
      <c s="27">
        <v>0</v>
      </c>
      <c s="27">
        <f>ROUND(ROUND(H47,2)*ROUND(G47,3),2)</f>
      </c>
      <c r="O47">
        <f>(I47*21)/100</f>
      </c>
      <c t="s">
        <v>17</v>
      </c>
    </row>
    <row r="48" spans="1:5" ht="38.25">
      <c r="A48" s="28" t="s">
        <v>44</v>
      </c>
      <c r="E48" s="29" t="s">
        <v>142</v>
      </c>
    </row>
    <row r="49" spans="1:5" ht="12.75">
      <c r="A49" s="30" t="s">
        <v>45</v>
      </c>
      <c r="E49" s="31" t="s">
        <v>135</v>
      </c>
    </row>
    <row r="50" spans="1:5" ht="63.75">
      <c r="A50" t="s">
        <v>47</v>
      </c>
      <c r="E50" s="29" t="s">
        <v>114</v>
      </c>
    </row>
    <row r="51" spans="1:16" ht="12.75">
      <c r="A51" s="18" t="s">
        <v>39</v>
      </c>
      <c s="23" t="s">
        <v>87</v>
      </c>
      <c s="23" t="s">
        <v>143</v>
      </c>
      <c s="18" t="s">
        <v>41</v>
      </c>
      <c s="24" t="s">
        <v>144</v>
      </c>
      <c s="25" t="s">
        <v>111</v>
      </c>
      <c s="26">
        <v>2</v>
      </c>
      <c s="27">
        <v>0</v>
      </c>
      <c s="27">
        <f>ROUND(ROUND(H51,2)*ROUND(G51,3),2)</f>
      </c>
      <c r="O51">
        <f>(I51*21)/100</f>
      </c>
      <c t="s">
        <v>17</v>
      </c>
    </row>
    <row r="52" spans="1:5" ht="12.75">
      <c r="A52" s="28" t="s">
        <v>44</v>
      </c>
      <c r="E52" s="29" t="s">
        <v>145</v>
      </c>
    </row>
    <row r="53" spans="1:5" ht="12.75">
      <c r="A53" s="30" t="s">
        <v>45</v>
      </c>
      <c r="E53" s="31" t="s">
        <v>135</v>
      </c>
    </row>
    <row r="54" spans="1:5" ht="25.5">
      <c r="A54" t="s">
        <v>47</v>
      </c>
      <c r="E54" s="29" t="s">
        <v>119</v>
      </c>
    </row>
    <row r="55" spans="1:16" ht="12.75">
      <c r="A55" s="18" t="s">
        <v>39</v>
      </c>
      <c s="23" t="s">
        <v>146</v>
      </c>
      <c s="23" t="s">
        <v>147</v>
      </c>
      <c s="18" t="s">
        <v>41</v>
      </c>
      <c s="24" t="s">
        <v>148</v>
      </c>
      <c s="25" t="s">
        <v>122</v>
      </c>
      <c s="26">
        <v>14</v>
      </c>
      <c s="27">
        <v>0</v>
      </c>
      <c s="27">
        <f>ROUND(ROUND(H55,2)*ROUND(G55,3),2)</f>
      </c>
      <c r="O55">
        <f>(I55*21)/100</f>
      </c>
      <c t="s">
        <v>17</v>
      </c>
    </row>
    <row r="56" spans="1:5" ht="12.75">
      <c r="A56" s="28" t="s">
        <v>44</v>
      </c>
      <c r="E56" s="29" t="s">
        <v>149</v>
      </c>
    </row>
    <row r="57" spans="1:5" ht="12.75">
      <c r="A57" s="30" t="s">
        <v>45</v>
      </c>
      <c r="E57" s="31" t="s">
        <v>139</v>
      </c>
    </row>
    <row r="58" spans="1:5" ht="25.5">
      <c r="A58" t="s">
        <v>47</v>
      </c>
      <c r="E58" s="29" t="s">
        <v>125</v>
      </c>
    </row>
    <row r="59" spans="1:16" ht="12.75">
      <c r="A59" s="18" t="s">
        <v>39</v>
      </c>
      <c s="23" t="s">
        <v>150</v>
      </c>
      <c s="23" t="s">
        <v>151</v>
      </c>
      <c s="18" t="s">
        <v>41</v>
      </c>
      <c s="24" t="s">
        <v>152</v>
      </c>
      <c s="25" t="s">
        <v>111</v>
      </c>
      <c s="26">
        <v>27</v>
      </c>
      <c s="27">
        <v>0</v>
      </c>
      <c s="27">
        <f>ROUND(ROUND(H59,2)*ROUND(G59,3),2)</f>
      </c>
      <c r="O59">
        <f>(I59*21)/100</f>
      </c>
      <c t="s">
        <v>17</v>
      </c>
    </row>
    <row r="60" spans="1:5" ht="25.5">
      <c r="A60" s="28" t="s">
        <v>44</v>
      </c>
      <c r="E60" s="29" t="s">
        <v>153</v>
      </c>
    </row>
    <row r="61" spans="1:5" ht="12.75">
      <c r="A61" s="30" t="s">
        <v>45</v>
      </c>
      <c r="E61" s="31" t="s">
        <v>154</v>
      </c>
    </row>
    <row r="62" spans="1:5" ht="63.75">
      <c r="A62" t="s">
        <v>47</v>
      </c>
      <c r="E62" s="29" t="s">
        <v>155</v>
      </c>
    </row>
    <row r="63" spans="1:16" ht="12.75">
      <c r="A63" s="18" t="s">
        <v>39</v>
      </c>
      <c s="23" t="s">
        <v>156</v>
      </c>
      <c s="23" t="s">
        <v>157</v>
      </c>
      <c s="18" t="s">
        <v>41</v>
      </c>
      <c s="24" t="s">
        <v>158</v>
      </c>
      <c s="25" t="s">
        <v>111</v>
      </c>
      <c s="26">
        <v>27</v>
      </c>
      <c s="27">
        <v>0</v>
      </c>
      <c s="27">
        <f>ROUND(ROUND(H63,2)*ROUND(G63,3),2)</f>
      </c>
      <c r="O63">
        <f>(I63*21)/100</f>
      </c>
      <c t="s">
        <v>17</v>
      </c>
    </row>
    <row r="64" spans="1:5" ht="12.75">
      <c r="A64" s="28" t="s">
        <v>44</v>
      </c>
      <c r="E64" s="29" t="s">
        <v>159</v>
      </c>
    </row>
    <row r="65" spans="1:5" ht="12.75">
      <c r="A65" s="30" t="s">
        <v>45</v>
      </c>
      <c r="E65" s="31" t="s">
        <v>160</v>
      </c>
    </row>
    <row r="66" spans="1:5" ht="25.5">
      <c r="A66" t="s">
        <v>47</v>
      </c>
      <c r="E66" s="29" t="s">
        <v>119</v>
      </c>
    </row>
    <row r="67" spans="1:16" ht="12.75">
      <c r="A67" s="18" t="s">
        <v>39</v>
      </c>
      <c s="23" t="s">
        <v>161</v>
      </c>
      <c s="23" t="s">
        <v>162</v>
      </c>
      <c s="18" t="s">
        <v>41</v>
      </c>
      <c s="24" t="s">
        <v>163</v>
      </c>
      <c s="25" t="s">
        <v>122</v>
      </c>
      <c s="26">
        <v>469</v>
      </c>
      <c s="27">
        <v>0</v>
      </c>
      <c s="27">
        <f>ROUND(ROUND(H67,2)*ROUND(G67,3),2)</f>
      </c>
      <c r="O67">
        <f>(I67*21)/100</f>
      </c>
      <c t="s">
        <v>17</v>
      </c>
    </row>
    <row r="68" spans="1:5" ht="12.75">
      <c r="A68" s="28" t="s">
        <v>44</v>
      </c>
      <c r="E68" s="29" t="s">
        <v>164</v>
      </c>
    </row>
    <row r="69" spans="1:5" ht="63.75">
      <c r="A69" s="30" t="s">
        <v>45</v>
      </c>
      <c r="E69" s="31" t="s">
        <v>165</v>
      </c>
    </row>
    <row r="70" spans="1:5" ht="25.5">
      <c r="A70" t="s">
        <v>47</v>
      </c>
      <c r="E70" s="29" t="s">
        <v>166</v>
      </c>
    </row>
    <row r="71" spans="1:16" ht="12.75">
      <c r="A71" s="18" t="s">
        <v>39</v>
      </c>
      <c s="23" t="s">
        <v>167</v>
      </c>
      <c s="23" t="s">
        <v>168</v>
      </c>
      <c s="18" t="s">
        <v>41</v>
      </c>
      <c s="24" t="s">
        <v>169</v>
      </c>
      <c s="25" t="s">
        <v>170</v>
      </c>
      <c s="26">
        <v>2.5</v>
      </c>
      <c s="27">
        <v>0</v>
      </c>
      <c s="27">
        <f>ROUND(ROUND(H71,2)*ROUND(G71,3),2)</f>
      </c>
      <c r="O71">
        <f>(I71*21)/100</f>
      </c>
      <c t="s">
        <v>17</v>
      </c>
    </row>
    <row r="72" spans="1:5" ht="38.25">
      <c r="A72" s="28" t="s">
        <v>44</v>
      </c>
      <c r="E72" s="29" t="s">
        <v>171</v>
      </c>
    </row>
    <row r="73" spans="1:5" ht="12.75">
      <c r="A73" s="30" t="s">
        <v>45</v>
      </c>
      <c r="E73" s="31" t="s">
        <v>172</v>
      </c>
    </row>
    <row r="74" spans="1:5" ht="38.25">
      <c r="A74" t="s">
        <v>47</v>
      </c>
      <c r="E74" s="29" t="s">
        <v>173</v>
      </c>
    </row>
    <row r="75" spans="1:16" ht="12.75">
      <c r="A75" s="18" t="s">
        <v>39</v>
      </c>
      <c s="23" t="s">
        <v>174</v>
      </c>
      <c s="23" t="s">
        <v>175</v>
      </c>
      <c s="18" t="s">
        <v>41</v>
      </c>
      <c s="24" t="s">
        <v>176</v>
      </c>
      <c s="25" t="s">
        <v>170</v>
      </c>
      <c s="26">
        <v>2.5</v>
      </c>
      <c s="27">
        <v>0</v>
      </c>
      <c s="27">
        <f>ROUND(ROUND(H75,2)*ROUND(G75,3),2)</f>
      </c>
      <c r="O75">
        <f>(I75*21)/100</f>
      </c>
      <c t="s">
        <v>17</v>
      </c>
    </row>
    <row r="76" spans="1:5" ht="12.75">
      <c r="A76" s="28" t="s">
        <v>44</v>
      </c>
      <c r="E76" s="29" t="s">
        <v>177</v>
      </c>
    </row>
    <row r="77" spans="1:5" ht="12.75">
      <c r="A77" s="30" t="s">
        <v>45</v>
      </c>
      <c r="E77" s="31" t="s">
        <v>172</v>
      </c>
    </row>
    <row r="78" spans="1:5" ht="25.5">
      <c r="A78" t="s">
        <v>47</v>
      </c>
      <c r="E78" s="29" t="s">
        <v>178</v>
      </c>
    </row>
    <row r="79" spans="1:16" ht="12.75">
      <c r="A79" s="18" t="s">
        <v>39</v>
      </c>
      <c s="23" t="s">
        <v>179</v>
      </c>
      <c s="23" t="s">
        <v>180</v>
      </c>
      <c s="18" t="s">
        <v>41</v>
      </c>
      <c s="24" t="s">
        <v>181</v>
      </c>
      <c s="25" t="s">
        <v>111</v>
      </c>
      <c s="26">
        <v>13</v>
      </c>
      <c s="27">
        <v>0</v>
      </c>
      <c s="27">
        <f>ROUND(ROUND(H79,2)*ROUND(G79,3),2)</f>
      </c>
      <c r="O79">
        <f>(I79*21)/100</f>
      </c>
      <c t="s">
        <v>17</v>
      </c>
    </row>
    <row r="80" spans="1:5" ht="63.75">
      <c r="A80" s="28" t="s">
        <v>44</v>
      </c>
      <c r="E80" s="29" t="s">
        <v>182</v>
      </c>
    </row>
    <row r="81" spans="1:5" ht="12.75">
      <c r="A81" s="30" t="s">
        <v>45</v>
      </c>
      <c r="E81" s="31" t="s">
        <v>183</v>
      </c>
    </row>
    <row r="82" spans="1:5" ht="76.5">
      <c r="A82" t="s">
        <v>47</v>
      </c>
      <c r="E82" s="29" t="s">
        <v>184</v>
      </c>
    </row>
    <row r="83" spans="1:16" ht="12.75">
      <c r="A83" s="18" t="s">
        <v>39</v>
      </c>
      <c s="23" t="s">
        <v>185</v>
      </c>
      <c s="23" t="s">
        <v>186</v>
      </c>
      <c s="18" t="s">
        <v>41</v>
      </c>
      <c s="24" t="s">
        <v>187</v>
      </c>
      <c s="25" t="s">
        <v>111</v>
      </c>
      <c s="26">
        <v>13</v>
      </c>
      <c s="27">
        <v>0</v>
      </c>
      <c s="27">
        <f>ROUND(ROUND(H83,2)*ROUND(G83,3),2)</f>
      </c>
      <c r="O83">
        <f>(I83*21)/100</f>
      </c>
      <c t="s">
        <v>17</v>
      </c>
    </row>
    <row r="84" spans="1:5" ht="12.75">
      <c r="A84" s="28" t="s">
        <v>44</v>
      </c>
      <c r="E84" s="29" t="s">
        <v>188</v>
      </c>
    </row>
    <row r="85" spans="1:5" ht="12.75">
      <c r="A85" s="30" t="s">
        <v>45</v>
      </c>
      <c r="E85" s="31" t="s">
        <v>189</v>
      </c>
    </row>
    <row r="86" spans="1:5" ht="25.5">
      <c r="A86" t="s">
        <v>47</v>
      </c>
      <c r="E86" s="29" t="s">
        <v>190</v>
      </c>
    </row>
    <row r="87" spans="1:16" ht="12.75">
      <c r="A87" s="18" t="s">
        <v>39</v>
      </c>
      <c s="23" t="s">
        <v>191</v>
      </c>
      <c s="23" t="s">
        <v>192</v>
      </c>
      <c s="18" t="s">
        <v>23</v>
      </c>
      <c s="24" t="s">
        <v>193</v>
      </c>
      <c s="25" t="s">
        <v>122</v>
      </c>
      <c s="26">
        <v>630</v>
      </c>
      <c s="27">
        <v>0</v>
      </c>
      <c s="27">
        <f>ROUND(ROUND(H87,2)*ROUND(G87,3),2)</f>
      </c>
      <c r="O87">
        <f>(I87*21)/100</f>
      </c>
      <c t="s">
        <v>17</v>
      </c>
    </row>
    <row r="88" spans="1:5" ht="12.75">
      <c r="A88" s="28" t="s">
        <v>44</v>
      </c>
      <c r="E88" s="29" t="s">
        <v>194</v>
      </c>
    </row>
    <row r="89" spans="1:5" ht="12.75">
      <c r="A89" s="30" t="s">
        <v>45</v>
      </c>
      <c r="E89" s="31" t="s">
        <v>195</v>
      </c>
    </row>
    <row r="90" spans="1:5" ht="25.5">
      <c r="A90" t="s">
        <v>47</v>
      </c>
      <c r="E90" s="29" t="s">
        <v>196</v>
      </c>
    </row>
    <row r="91" spans="1:16" ht="12.75">
      <c r="A91" s="18" t="s">
        <v>39</v>
      </c>
      <c s="23" t="s">
        <v>197</v>
      </c>
      <c s="23" t="s">
        <v>192</v>
      </c>
      <c s="18" t="s">
        <v>17</v>
      </c>
      <c s="24" t="s">
        <v>193</v>
      </c>
      <c s="25" t="s">
        <v>122</v>
      </c>
      <c s="26">
        <v>21</v>
      </c>
      <c s="27">
        <v>0</v>
      </c>
      <c s="27">
        <f>ROUND(ROUND(H91,2)*ROUND(G91,3),2)</f>
      </c>
      <c r="O91">
        <f>(I91*21)/100</f>
      </c>
      <c t="s">
        <v>17</v>
      </c>
    </row>
    <row r="92" spans="1:5" ht="12.75">
      <c r="A92" s="28" t="s">
        <v>44</v>
      </c>
      <c r="E92" s="29" t="s">
        <v>198</v>
      </c>
    </row>
    <row r="93" spans="1:5" ht="12.75">
      <c r="A93" s="30" t="s">
        <v>45</v>
      </c>
      <c r="E93" s="31" t="s">
        <v>199</v>
      </c>
    </row>
    <row r="94" spans="1:5" ht="25.5">
      <c r="A94" t="s">
        <v>47</v>
      </c>
      <c r="E94" s="29" t="s">
        <v>196</v>
      </c>
    </row>
    <row r="95" spans="1:16" ht="12.75">
      <c r="A95" s="18" t="s">
        <v>39</v>
      </c>
      <c s="23" t="s">
        <v>200</v>
      </c>
      <c s="23" t="s">
        <v>201</v>
      </c>
      <c s="18" t="s">
        <v>41</v>
      </c>
      <c s="24" t="s">
        <v>202</v>
      </c>
      <c s="25" t="s">
        <v>111</v>
      </c>
      <c s="26">
        <v>1</v>
      </c>
      <c s="27">
        <v>0</v>
      </c>
      <c s="27">
        <f>ROUND(ROUND(H95,2)*ROUND(G95,3),2)</f>
      </c>
      <c r="O95">
        <f>(I95*21)/100</f>
      </c>
      <c t="s">
        <v>17</v>
      </c>
    </row>
    <row r="96" spans="1:5" ht="63.75">
      <c r="A96" s="28" t="s">
        <v>44</v>
      </c>
      <c r="E96" s="29" t="s">
        <v>203</v>
      </c>
    </row>
    <row r="97" spans="1:5" ht="12.75">
      <c r="A97" s="30" t="s">
        <v>45</v>
      </c>
      <c r="E97" s="31" t="s">
        <v>46</v>
      </c>
    </row>
    <row r="98" spans="1:5" ht="76.5">
      <c r="A98" t="s">
        <v>47</v>
      </c>
      <c r="E98" s="29" t="s">
        <v>184</v>
      </c>
    </row>
    <row r="99" spans="1:16" ht="12.75">
      <c r="A99" s="18" t="s">
        <v>39</v>
      </c>
      <c s="23" t="s">
        <v>204</v>
      </c>
      <c s="23" t="s">
        <v>205</v>
      </c>
      <c s="18" t="s">
        <v>41</v>
      </c>
      <c s="24" t="s">
        <v>206</v>
      </c>
      <c s="25" t="s">
        <v>111</v>
      </c>
      <c s="26">
        <v>1</v>
      </c>
      <c s="27">
        <v>0</v>
      </c>
      <c s="27">
        <f>ROUND(ROUND(H99,2)*ROUND(G99,3),2)</f>
      </c>
      <c r="O99">
        <f>(I99*21)/100</f>
      </c>
      <c t="s">
        <v>17</v>
      </c>
    </row>
    <row r="100" spans="1:5" ht="12.75">
      <c r="A100" s="28" t="s">
        <v>44</v>
      </c>
      <c r="E100" s="29" t="s">
        <v>207</v>
      </c>
    </row>
    <row r="101" spans="1:5" ht="12.75">
      <c r="A101" s="30" t="s">
        <v>45</v>
      </c>
      <c r="E101" s="31" t="s">
        <v>46</v>
      </c>
    </row>
    <row r="102" spans="1:5" ht="25.5">
      <c r="A102" t="s">
        <v>47</v>
      </c>
      <c r="E102" s="29" t="s">
        <v>190</v>
      </c>
    </row>
    <row r="103" spans="1:16" ht="12.75">
      <c r="A103" s="18" t="s">
        <v>39</v>
      </c>
      <c s="23" t="s">
        <v>208</v>
      </c>
      <c s="23" t="s">
        <v>209</v>
      </c>
      <c s="18" t="s">
        <v>41</v>
      </c>
      <c s="24" t="s">
        <v>210</v>
      </c>
      <c s="25" t="s">
        <v>122</v>
      </c>
      <c s="26">
        <v>7</v>
      </c>
      <c s="27">
        <v>0</v>
      </c>
      <c s="27">
        <f>ROUND(ROUND(H103,2)*ROUND(G103,3),2)</f>
      </c>
      <c r="O103">
        <f>(I103*21)/100</f>
      </c>
      <c t="s">
        <v>17</v>
      </c>
    </row>
    <row r="104" spans="1:5" ht="12.75">
      <c r="A104" s="28" t="s">
        <v>44</v>
      </c>
      <c r="E104" s="29" t="s">
        <v>211</v>
      </c>
    </row>
    <row r="105" spans="1:5" ht="12.75">
      <c r="A105" s="30" t="s">
        <v>45</v>
      </c>
      <c r="E105" s="31" t="s">
        <v>212</v>
      </c>
    </row>
    <row r="106" spans="1:5" ht="25.5">
      <c r="A106" t="s">
        <v>47</v>
      </c>
      <c r="E106" s="29" t="s">
        <v>196</v>
      </c>
    </row>
    <row r="107" spans="1:16" ht="12.75">
      <c r="A107" s="18" t="s">
        <v>39</v>
      </c>
      <c s="23" t="s">
        <v>213</v>
      </c>
      <c s="23" t="s">
        <v>214</v>
      </c>
      <c s="18" t="s">
        <v>41</v>
      </c>
      <c s="24" t="s">
        <v>215</v>
      </c>
      <c s="25" t="s">
        <v>111</v>
      </c>
      <c s="26">
        <v>2</v>
      </c>
      <c s="27">
        <v>0</v>
      </c>
      <c s="27">
        <f>ROUND(ROUND(H107,2)*ROUND(G107,3),2)</f>
      </c>
      <c r="O107">
        <f>(I107*21)/100</f>
      </c>
      <c t="s">
        <v>17</v>
      </c>
    </row>
    <row r="108" spans="1:5" ht="63.75">
      <c r="A108" s="28" t="s">
        <v>44</v>
      </c>
      <c r="E108" s="29" t="s">
        <v>216</v>
      </c>
    </row>
    <row r="109" spans="1:5" ht="12.75">
      <c r="A109" s="30" t="s">
        <v>45</v>
      </c>
      <c r="E109" s="31" t="s">
        <v>135</v>
      </c>
    </row>
    <row r="110" spans="1:5" ht="76.5">
      <c r="A110" t="s">
        <v>47</v>
      </c>
      <c r="E110" s="29" t="s">
        <v>184</v>
      </c>
    </row>
    <row r="111" spans="1:16" ht="12.75">
      <c r="A111" s="18" t="s">
        <v>39</v>
      </c>
      <c s="23" t="s">
        <v>217</v>
      </c>
      <c s="23" t="s">
        <v>218</v>
      </c>
      <c s="18" t="s">
        <v>41</v>
      </c>
      <c s="24" t="s">
        <v>219</v>
      </c>
      <c s="25" t="s">
        <v>111</v>
      </c>
      <c s="26">
        <v>2</v>
      </c>
      <c s="27">
        <v>0</v>
      </c>
      <c s="27">
        <f>ROUND(ROUND(H111,2)*ROUND(G111,3),2)</f>
      </c>
      <c r="O111">
        <f>(I111*21)/100</f>
      </c>
      <c t="s">
        <v>17</v>
      </c>
    </row>
    <row r="112" spans="1:5" ht="12.75">
      <c r="A112" s="28" t="s">
        <v>44</v>
      </c>
      <c r="E112" s="29" t="s">
        <v>220</v>
      </c>
    </row>
    <row r="113" spans="1:5" ht="12.75">
      <c r="A113" s="30" t="s">
        <v>45</v>
      </c>
      <c r="E113" s="31" t="s">
        <v>135</v>
      </c>
    </row>
    <row r="114" spans="1:5" ht="25.5">
      <c r="A114" t="s">
        <v>47</v>
      </c>
      <c r="E114" s="29" t="s">
        <v>190</v>
      </c>
    </row>
    <row r="115" spans="1:16" ht="12.75">
      <c r="A115" s="18" t="s">
        <v>39</v>
      </c>
      <c s="23" t="s">
        <v>221</v>
      </c>
      <c s="23" t="s">
        <v>222</v>
      </c>
      <c s="18" t="s">
        <v>41</v>
      </c>
      <c s="24" t="s">
        <v>223</v>
      </c>
      <c s="25" t="s">
        <v>122</v>
      </c>
      <c s="26">
        <v>14</v>
      </c>
      <c s="27">
        <v>0</v>
      </c>
      <c s="27">
        <f>ROUND(ROUND(H115,2)*ROUND(G115,3),2)</f>
      </c>
      <c r="O115">
        <f>(I115*21)/100</f>
      </c>
      <c t="s">
        <v>17</v>
      </c>
    </row>
    <row r="116" spans="1:5" ht="12.75">
      <c r="A116" s="28" t="s">
        <v>44</v>
      </c>
      <c r="E116" s="29" t="s">
        <v>224</v>
      </c>
    </row>
    <row r="117" spans="1:5" ht="12.75">
      <c r="A117" s="30" t="s">
        <v>45</v>
      </c>
      <c r="E117" s="31" t="s">
        <v>139</v>
      </c>
    </row>
    <row r="118" spans="1:5" ht="25.5">
      <c r="A118" t="s">
        <v>47</v>
      </c>
      <c r="E118" s="29" t="s">
        <v>196</v>
      </c>
    </row>
    <row r="119" spans="1:16" ht="12.75">
      <c r="A119" s="18" t="s">
        <v>39</v>
      </c>
      <c s="23" t="s">
        <v>225</v>
      </c>
      <c s="23" t="s">
        <v>226</v>
      </c>
      <c s="18" t="s">
        <v>41</v>
      </c>
      <c s="24" t="s">
        <v>227</v>
      </c>
      <c s="25" t="s">
        <v>111</v>
      </c>
      <c s="26">
        <v>2</v>
      </c>
      <c s="27">
        <v>0</v>
      </c>
      <c s="27">
        <f>ROUND(ROUND(H119,2)*ROUND(G119,3),2)</f>
      </c>
      <c r="O119">
        <f>(I119*21)/100</f>
      </c>
      <c t="s">
        <v>17</v>
      </c>
    </row>
    <row r="120" spans="1:5" ht="38.25">
      <c r="A120" s="28" t="s">
        <v>44</v>
      </c>
      <c r="E120" s="29" t="s">
        <v>228</v>
      </c>
    </row>
    <row r="121" spans="1:5" ht="12.75">
      <c r="A121" s="30" t="s">
        <v>45</v>
      </c>
      <c r="E121" s="31" t="s">
        <v>135</v>
      </c>
    </row>
    <row r="122" spans="1:5" ht="63.75">
      <c r="A122" t="s">
        <v>47</v>
      </c>
      <c r="E122" s="29" t="s">
        <v>229</v>
      </c>
    </row>
    <row r="123" spans="1:16" ht="12.75">
      <c r="A123" s="18" t="s">
        <v>39</v>
      </c>
      <c s="23" t="s">
        <v>230</v>
      </c>
      <c s="23" t="s">
        <v>231</v>
      </c>
      <c s="18" t="s">
        <v>41</v>
      </c>
      <c s="24" t="s">
        <v>232</v>
      </c>
      <c s="25" t="s">
        <v>111</v>
      </c>
      <c s="26">
        <v>2</v>
      </c>
      <c s="27">
        <v>0</v>
      </c>
      <c s="27">
        <f>ROUND(ROUND(H123,2)*ROUND(G123,3),2)</f>
      </c>
      <c r="O123">
        <f>(I123*21)/100</f>
      </c>
      <c t="s">
        <v>17</v>
      </c>
    </row>
    <row r="124" spans="1:5" ht="12.75">
      <c r="A124" s="28" t="s">
        <v>44</v>
      </c>
      <c r="E124" s="29" t="s">
        <v>233</v>
      </c>
    </row>
    <row r="125" spans="1:5" ht="12.75">
      <c r="A125" s="30" t="s">
        <v>45</v>
      </c>
      <c r="E125" s="31" t="s">
        <v>135</v>
      </c>
    </row>
    <row r="126" spans="1:5" ht="25.5">
      <c r="A126" t="s">
        <v>47</v>
      </c>
      <c r="E126" s="29" t="s">
        <v>190</v>
      </c>
    </row>
    <row r="127" spans="1:16" ht="12.75">
      <c r="A127" s="18" t="s">
        <v>39</v>
      </c>
      <c s="23" t="s">
        <v>234</v>
      </c>
      <c s="23" t="s">
        <v>235</v>
      </c>
      <c s="18" t="s">
        <v>41</v>
      </c>
      <c s="24" t="s">
        <v>236</v>
      </c>
      <c s="25" t="s">
        <v>122</v>
      </c>
      <c s="26">
        <v>14</v>
      </c>
      <c s="27">
        <v>0</v>
      </c>
      <c s="27">
        <f>ROUND(ROUND(H127,2)*ROUND(G127,3),2)</f>
      </c>
      <c r="O127">
        <f>(I127*21)/100</f>
      </c>
      <c t="s">
        <v>17</v>
      </c>
    </row>
    <row r="128" spans="1:5" ht="12.75">
      <c r="A128" s="28" t="s">
        <v>44</v>
      </c>
      <c r="E128" s="29" t="s">
        <v>237</v>
      </c>
    </row>
    <row r="129" spans="1:5" ht="12.75">
      <c r="A129" s="30" t="s">
        <v>45</v>
      </c>
      <c r="E129" s="31" t="s">
        <v>139</v>
      </c>
    </row>
    <row r="130" spans="1:5" ht="25.5">
      <c r="A130" t="s">
        <v>47</v>
      </c>
      <c r="E130" s="29" t="s">
        <v>196</v>
      </c>
    </row>
    <row r="131" spans="1:16" ht="12.75">
      <c r="A131" s="18" t="s">
        <v>39</v>
      </c>
      <c s="23" t="s">
        <v>238</v>
      </c>
      <c s="23" t="s">
        <v>239</v>
      </c>
      <c s="18" t="s">
        <v>41</v>
      </c>
      <c s="24" t="s">
        <v>240</v>
      </c>
      <c s="25" t="s">
        <v>111</v>
      </c>
      <c s="26">
        <v>61</v>
      </c>
      <c s="27">
        <v>0</v>
      </c>
      <c s="27">
        <f>ROUND(ROUND(H131,2)*ROUND(G131,3),2)</f>
      </c>
      <c r="O131">
        <f>(I131*21)/100</f>
      </c>
      <c t="s">
        <v>17</v>
      </c>
    </row>
    <row r="132" spans="1:5" ht="38.25">
      <c r="A132" s="28" t="s">
        <v>44</v>
      </c>
      <c r="E132" s="29" t="s">
        <v>241</v>
      </c>
    </row>
    <row r="133" spans="1:5" ht="12.75">
      <c r="A133" s="30" t="s">
        <v>45</v>
      </c>
      <c r="E133" s="31" t="s">
        <v>242</v>
      </c>
    </row>
    <row r="134" spans="1:5" ht="63.75">
      <c r="A134" t="s">
        <v>47</v>
      </c>
      <c r="E134" s="29" t="s">
        <v>229</v>
      </c>
    </row>
    <row r="135" spans="1:16" ht="12.75">
      <c r="A135" s="18" t="s">
        <v>39</v>
      </c>
      <c s="23" t="s">
        <v>243</v>
      </c>
      <c s="23" t="s">
        <v>244</v>
      </c>
      <c s="18" t="s">
        <v>41</v>
      </c>
      <c s="24" t="s">
        <v>245</v>
      </c>
      <c s="25" t="s">
        <v>111</v>
      </c>
      <c s="26">
        <v>61</v>
      </c>
      <c s="27">
        <v>0</v>
      </c>
      <c s="27">
        <f>ROUND(ROUND(H135,2)*ROUND(G135,3),2)</f>
      </c>
      <c r="O135">
        <f>(I135*21)/100</f>
      </c>
      <c t="s">
        <v>17</v>
      </c>
    </row>
    <row r="136" spans="1:5" ht="12.75">
      <c r="A136" s="28" t="s">
        <v>44</v>
      </c>
      <c r="E136" s="29" t="s">
        <v>246</v>
      </c>
    </row>
    <row r="137" spans="1:5" ht="12.75">
      <c r="A137" s="30" t="s">
        <v>45</v>
      </c>
      <c r="E137" s="31" t="s">
        <v>247</v>
      </c>
    </row>
    <row r="138" spans="1:5" ht="25.5">
      <c r="A138" t="s">
        <v>47</v>
      </c>
      <c r="E138" s="29" t="s">
        <v>190</v>
      </c>
    </row>
    <row r="139" spans="1:16" ht="12.75">
      <c r="A139" s="18" t="s">
        <v>39</v>
      </c>
      <c s="23" t="s">
        <v>248</v>
      </c>
      <c s="23" t="s">
        <v>249</v>
      </c>
      <c s="18" t="s">
        <v>23</v>
      </c>
      <c s="24" t="s">
        <v>250</v>
      </c>
      <c s="25" t="s">
        <v>122</v>
      </c>
      <c s="26">
        <v>2394</v>
      </c>
      <c s="27">
        <v>0</v>
      </c>
      <c s="27">
        <f>ROUND(ROUND(H139,2)*ROUND(G139,3),2)</f>
      </c>
      <c r="O139">
        <f>(I139*21)/100</f>
      </c>
      <c t="s">
        <v>17</v>
      </c>
    </row>
    <row r="140" spans="1:5" ht="12.75">
      <c r="A140" s="28" t="s">
        <v>44</v>
      </c>
      <c r="E140" s="29" t="s">
        <v>251</v>
      </c>
    </row>
    <row r="141" spans="1:5" ht="12.75">
      <c r="A141" s="30" t="s">
        <v>45</v>
      </c>
      <c r="E141" s="31" t="s">
        <v>252</v>
      </c>
    </row>
    <row r="142" spans="1:5" ht="25.5">
      <c r="A142" t="s">
        <v>47</v>
      </c>
      <c r="E142" s="29" t="s">
        <v>196</v>
      </c>
    </row>
    <row r="143" spans="1:16" ht="12.75">
      <c r="A143" s="18" t="s">
        <v>39</v>
      </c>
      <c s="23" t="s">
        <v>253</v>
      </c>
      <c s="23" t="s">
        <v>249</v>
      </c>
      <c s="18" t="s">
        <v>17</v>
      </c>
      <c s="24" t="s">
        <v>250</v>
      </c>
      <c s="25" t="s">
        <v>122</v>
      </c>
      <c s="26">
        <v>161</v>
      </c>
      <c s="27">
        <v>0</v>
      </c>
      <c s="27">
        <f>ROUND(ROUND(H143,2)*ROUND(G143,3),2)</f>
      </c>
      <c r="O143">
        <f>(I143*21)/100</f>
      </c>
      <c t="s">
        <v>17</v>
      </c>
    </row>
    <row r="144" spans="1:5" ht="12.75">
      <c r="A144" s="28" t="s">
        <v>44</v>
      </c>
      <c r="E144" s="29" t="s">
        <v>254</v>
      </c>
    </row>
    <row r="145" spans="1:5" ht="12.75">
      <c r="A145" s="30" t="s">
        <v>45</v>
      </c>
      <c r="E145" s="31" t="s">
        <v>255</v>
      </c>
    </row>
    <row r="146" spans="1:5" ht="25.5">
      <c r="A146" t="s">
        <v>47</v>
      </c>
      <c r="E146" s="29" t="s">
        <v>196</v>
      </c>
    </row>
    <row r="147" spans="1:16" ht="25.5">
      <c r="A147" s="18" t="s">
        <v>39</v>
      </c>
      <c s="23" t="s">
        <v>256</v>
      </c>
      <c s="23" t="s">
        <v>257</v>
      </c>
      <c s="18" t="s">
        <v>41</v>
      </c>
      <c s="24" t="s">
        <v>258</v>
      </c>
      <c s="25" t="s">
        <v>111</v>
      </c>
      <c s="26">
        <v>29</v>
      </c>
      <c s="27">
        <v>0</v>
      </c>
      <c s="27">
        <f>ROUND(ROUND(H147,2)*ROUND(G147,3),2)</f>
      </c>
      <c r="O147">
        <f>(I147*21)/100</f>
      </c>
      <c t="s">
        <v>17</v>
      </c>
    </row>
    <row r="148" spans="1:5" ht="38.25">
      <c r="A148" s="28" t="s">
        <v>44</v>
      </c>
      <c r="E148" s="29" t="s">
        <v>259</v>
      </c>
    </row>
    <row r="149" spans="1:5" ht="63.75">
      <c r="A149" s="30" t="s">
        <v>45</v>
      </c>
      <c r="E149" s="31" t="s">
        <v>260</v>
      </c>
    </row>
    <row r="150" spans="1:5" ht="63.75">
      <c r="A150" t="s">
        <v>47</v>
      </c>
      <c r="E150" s="29" t="s">
        <v>229</v>
      </c>
    </row>
    <row r="151" spans="1:16" ht="12.75">
      <c r="A151" s="18" t="s">
        <v>39</v>
      </c>
      <c s="23" t="s">
        <v>261</v>
      </c>
      <c s="23" t="s">
        <v>262</v>
      </c>
      <c s="18" t="s">
        <v>41</v>
      </c>
      <c s="24" t="s">
        <v>263</v>
      </c>
      <c s="25" t="s">
        <v>111</v>
      </c>
      <c s="26">
        <v>29</v>
      </c>
      <c s="27">
        <v>0</v>
      </c>
      <c s="27">
        <f>ROUND(ROUND(H151,2)*ROUND(G151,3),2)</f>
      </c>
      <c r="O151">
        <f>(I151*21)/100</f>
      </c>
      <c t="s">
        <v>17</v>
      </c>
    </row>
    <row r="152" spans="1:5" ht="12.75">
      <c r="A152" s="28" t="s">
        <v>44</v>
      </c>
      <c r="E152" s="29" t="s">
        <v>264</v>
      </c>
    </row>
    <row r="153" spans="1:5" ht="12.75">
      <c r="A153" s="30" t="s">
        <v>45</v>
      </c>
      <c r="E153" s="31" t="s">
        <v>265</v>
      </c>
    </row>
    <row r="154" spans="1:5" ht="25.5">
      <c r="A154" t="s">
        <v>47</v>
      </c>
      <c r="E154" s="29" t="s">
        <v>190</v>
      </c>
    </row>
    <row r="155" spans="1:16" ht="12.75">
      <c r="A155" s="18" t="s">
        <v>39</v>
      </c>
      <c s="23" t="s">
        <v>266</v>
      </c>
      <c s="23" t="s">
        <v>267</v>
      </c>
      <c s="18" t="s">
        <v>41</v>
      </c>
      <c s="24" t="s">
        <v>268</v>
      </c>
      <c s="25" t="s">
        <v>122</v>
      </c>
      <c s="26">
        <v>483</v>
      </c>
      <c s="27">
        <v>0</v>
      </c>
      <c s="27">
        <f>ROUND(ROUND(H155,2)*ROUND(G155,3),2)</f>
      </c>
      <c r="O155">
        <f>(I155*21)/100</f>
      </c>
      <c t="s">
        <v>17</v>
      </c>
    </row>
    <row r="156" spans="1:5" ht="12.75">
      <c r="A156" s="28" t="s">
        <v>44</v>
      </c>
      <c r="E156" s="29" t="s">
        <v>269</v>
      </c>
    </row>
    <row r="157" spans="1:5" ht="63.75">
      <c r="A157" s="30" t="s">
        <v>45</v>
      </c>
      <c r="E157" s="31" t="s">
        <v>270</v>
      </c>
    </row>
    <row r="158" spans="1:5" ht="25.5">
      <c r="A158" t="s">
        <v>47</v>
      </c>
      <c r="E158" s="29" t="s">
        <v>196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0+O9+O18</f>
      </c>
      <c t="s">
        <v>16</v>
      </c>
    </row>
    <row r="3" spans="1:16" ht="15" customHeight="1">
      <c r="A3" t="s">
        <v>1</v>
      </c>
      <c s="8" t="s">
        <v>4</v>
      </c>
      <c s="9" t="s">
        <v>5</v>
      </c>
      <c s="1"/>
      <c s="10" t="s">
        <v>6</v>
      </c>
      <c s="1"/>
      <c s="4"/>
      <c s="3" t="s">
        <v>271</v>
      </c>
      <c s="32">
        <f>0+I9+I18</f>
      </c>
      <c r="O3" t="s">
        <v>13</v>
      </c>
      <c t="s">
        <v>17</v>
      </c>
    </row>
    <row r="4" spans="1:16" ht="15" customHeight="1">
      <c r="A4" t="s">
        <v>7</v>
      </c>
      <c s="8" t="s">
        <v>8</v>
      </c>
      <c s="9" t="s">
        <v>91</v>
      </c>
      <c s="1"/>
      <c s="10" t="s">
        <v>92</v>
      </c>
      <c s="1"/>
      <c s="1"/>
      <c s="7"/>
      <c s="7"/>
      <c r="O4" t="s">
        <v>14</v>
      </c>
      <c t="s">
        <v>17</v>
      </c>
    </row>
    <row r="5" spans="1:16" ht="12.75" customHeight="1">
      <c r="A5" t="s">
        <v>11</v>
      </c>
      <c s="12" t="s">
        <v>12</v>
      </c>
      <c s="13" t="s">
        <v>271</v>
      </c>
      <c s="5"/>
      <c s="14" t="s">
        <v>272</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29</v>
      </c>
      <c s="19"/>
      <c s="21" t="s">
        <v>95</v>
      </c>
      <c s="19"/>
      <c s="19"/>
      <c s="19"/>
      <c s="22">
        <f>0+Q9</f>
      </c>
      <c r="O9">
        <f>0+R9</f>
      </c>
      <c r="Q9">
        <f>0+I10+I14</f>
      </c>
      <c>
        <f>0+O10+O14</f>
      </c>
    </row>
    <row r="10" spans="1:16" ht="12.75">
      <c r="A10" s="18" t="s">
        <v>39</v>
      </c>
      <c s="23" t="s">
        <v>23</v>
      </c>
      <c s="23" t="s">
        <v>96</v>
      </c>
      <c s="18" t="s">
        <v>41</v>
      </c>
      <c s="24" t="s">
        <v>97</v>
      </c>
      <c s="25" t="s">
        <v>98</v>
      </c>
      <c s="26">
        <v>250</v>
      </c>
      <c s="27">
        <v>0</v>
      </c>
      <c s="27">
        <f>ROUND(ROUND(H10,2)*ROUND(G10,3),2)</f>
      </c>
      <c r="O10">
        <f>(I10*21)/100</f>
      </c>
      <c t="s">
        <v>17</v>
      </c>
    </row>
    <row r="11" spans="1:5" ht="89.25">
      <c r="A11" s="28" t="s">
        <v>44</v>
      </c>
      <c r="E11" s="29" t="s">
        <v>99</v>
      </c>
    </row>
    <row r="12" spans="1:5" ht="12.75">
      <c r="A12" s="30" t="s">
        <v>45</v>
      </c>
      <c r="E12" s="31" t="s">
        <v>273</v>
      </c>
    </row>
    <row r="13" spans="1:5" ht="76.5">
      <c r="A13" t="s">
        <v>47</v>
      </c>
      <c r="E13" s="29" t="s">
        <v>101</v>
      </c>
    </row>
    <row r="14" spans="1:16" ht="12.75">
      <c r="A14" s="18" t="s">
        <v>39</v>
      </c>
      <c s="23" t="s">
        <v>17</v>
      </c>
      <c s="23" t="s">
        <v>102</v>
      </c>
      <c s="18" t="s">
        <v>41</v>
      </c>
      <c s="24" t="s">
        <v>103</v>
      </c>
      <c s="25" t="s">
        <v>104</v>
      </c>
      <c s="26">
        <v>250</v>
      </c>
      <c s="27">
        <v>0</v>
      </c>
      <c s="27">
        <f>ROUND(ROUND(H14,2)*ROUND(G14,3),2)</f>
      </c>
      <c r="O14">
        <f>(I14*21)/100</f>
      </c>
      <c t="s">
        <v>17</v>
      </c>
    </row>
    <row r="15" spans="1:5" ht="89.25">
      <c r="A15" s="28" t="s">
        <v>44</v>
      </c>
      <c r="E15" s="29" t="s">
        <v>105</v>
      </c>
    </row>
    <row r="16" spans="1:5" ht="12.75">
      <c r="A16" s="30" t="s">
        <v>45</v>
      </c>
      <c r="E16" s="31" t="s">
        <v>273</v>
      </c>
    </row>
    <row r="17" spans="1:5" ht="51">
      <c r="A17" t="s">
        <v>47</v>
      </c>
      <c r="E17" s="29" t="s">
        <v>107</v>
      </c>
    </row>
    <row r="18" spans="1:18" ht="12.75" customHeight="1">
      <c r="A18" s="5" t="s">
        <v>37</v>
      </c>
      <c s="5"/>
      <c s="35" t="s">
        <v>34</v>
      </c>
      <c s="5"/>
      <c s="21" t="s">
        <v>108</v>
      </c>
      <c s="5"/>
      <c s="5"/>
      <c s="5"/>
      <c s="36">
        <f>0+Q18</f>
      </c>
      <c r="O18">
        <f>0+R18</f>
      </c>
      <c r="Q18">
        <f>0+I19+I23+I27+I31+I35+I39+I43+I47+I51+I55+I59+I63+I67+I71+I75+I79+I83+I87+I91+I95+I99+I103+I107+I111+I115+I119+I123+I127+I131+I135+I139+I143+I147</f>
      </c>
      <c>
        <f>0+O19+O23+O27+O31+O35+O39+O43+O47+O51+O55+O59+O63+O67+O71+O75+O79+O83+O87+O91+O95+O99+O103+O107+O111+O115+O119+O123+O127+O131+O135+O139+O143+O147</f>
      </c>
    </row>
    <row r="19" spans="1:16" ht="12.75">
      <c r="A19" s="18" t="s">
        <v>39</v>
      </c>
      <c s="23" t="s">
        <v>16</v>
      </c>
      <c s="23" t="s">
        <v>274</v>
      </c>
      <c s="18" t="s">
        <v>41</v>
      </c>
      <c s="24" t="s">
        <v>275</v>
      </c>
      <c s="25" t="s">
        <v>111</v>
      </c>
      <c s="26">
        <v>5</v>
      </c>
      <c s="27">
        <v>0</v>
      </c>
      <c s="27">
        <f>ROUND(ROUND(H19,2)*ROUND(G19,3),2)</f>
      </c>
      <c r="O19">
        <f>(I19*21)/100</f>
      </c>
      <c t="s">
        <v>17</v>
      </c>
    </row>
    <row r="20" spans="1:5" ht="25.5">
      <c r="A20" s="28" t="s">
        <v>44</v>
      </c>
      <c r="E20" s="29" t="s">
        <v>276</v>
      </c>
    </row>
    <row r="21" spans="1:5" ht="12.75">
      <c r="A21" s="30" t="s">
        <v>45</v>
      </c>
      <c r="E21" s="31" t="s">
        <v>277</v>
      </c>
    </row>
    <row r="22" spans="1:5" ht="38.25">
      <c r="A22" t="s">
        <v>47</v>
      </c>
      <c r="E22" s="29" t="s">
        <v>278</v>
      </c>
    </row>
    <row r="23" spans="1:16" ht="25.5">
      <c r="A23" s="18" t="s">
        <v>39</v>
      </c>
      <c s="23" t="s">
        <v>27</v>
      </c>
      <c s="23" t="s">
        <v>109</v>
      </c>
      <c s="18" t="s">
        <v>41</v>
      </c>
      <c s="24" t="s">
        <v>110</v>
      </c>
      <c s="25" t="s">
        <v>111</v>
      </c>
      <c s="26">
        <v>36</v>
      </c>
      <c s="27">
        <v>0</v>
      </c>
      <c s="27">
        <f>ROUND(ROUND(H23,2)*ROUND(G23,3),2)</f>
      </c>
      <c r="O23">
        <f>(I23*21)/100</f>
      </c>
      <c t="s">
        <v>17</v>
      </c>
    </row>
    <row r="24" spans="1:5" ht="178.5">
      <c r="A24" s="28" t="s">
        <v>44</v>
      </c>
      <c r="E24" s="29" t="s">
        <v>279</v>
      </c>
    </row>
    <row r="25" spans="1:5" ht="12.75">
      <c r="A25" s="30" t="s">
        <v>45</v>
      </c>
      <c r="E25" s="31" t="s">
        <v>280</v>
      </c>
    </row>
    <row r="26" spans="1:5" ht="63.75">
      <c r="A26" t="s">
        <v>47</v>
      </c>
      <c r="E26" s="29" t="s">
        <v>114</v>
      </c>
    </row>
    <row r="27" spans="1:16" ht="12.75">
      <c r="A27" s="18" t="s">
        <v>39</v>
      </c>
      <c s="23" t="s">
        <v>29</v>
      </c>
      <c s="23" t="s">
        <v>115</v>
      </c>
      <c s="18" t="s">
        <v>41</v>
      </c>
      <c s="24" t="s">
        <v>116</v>
      </c>
      <c s="25" t="s">
        <v>111</v>
      </c>
      <c s="26">
        <v>36</v>
      </c>
      <c s="27">
        <v>0</v>
      </c>
      <c s="27">
        <f>ROUND(ROUND(H27,2)*ROUND(G27,3),2)</f>
      </c>
      <c r="O27">
        <f>(I27*21)/100</f>
      </c>
      <c t="s">
        <v>17</v>
      </c>
    </row>
    <row r="28" spans="1:5" ht="12.75">
      <c r="A28" s="28" t="s">
        <v>44</v>
      </c>
      <c r="E28" s="29" t="s">
        <v>117</v>
      </c>
    </row>
    <row r="29" spans="1:5" ht="12.75">
      <c r="A29" s="30" t="s">
        <v>45</v>
      </c>
      <c r="E29" s="31" t="s">
        <v>281</v>
      </c>
    </row>
    <row r="30" spans="1:5" ht="25.5">
      <c r="A30" t="s">
        <v>47</v>
      </c>
      <c r="E30" s="29" t="s">
        <v>119</v>
      </c>
    </row>
    <row r="31" spans="1:16" ht="12.75">
      <c r="A31" s="18" t="s">
        <v>39</v>
      </c>
      <c s="23" t="s">
        <v>31</v>
      </c>
      <c s="23" t="s">
        <v>120</v>
      </c>
      <c s="18" t="s">
        <v>41</v>
      </c>
      <c s="24" t="s">
        <v>121</v>
      </c>
      <c s="25" t="s">
        <v>122</v>
      </c>
      <c s="26">
        <v>4536</v>
      </c>
      <c s="27">
        <v>0</v>
      </c>
      <c s="27">
        <f>ROUND(ROUND(H31,2)*ROUND(G31,3),2)</f>
      </c>
      <c r="O31">
        <f>(I31*21)/100</f>
      </c>
      <c t="s">
        <v>17</v>
      </c>
    </row>
    <row r="32" spans="1:5" ht="12.75">
      <c r="A32" s="28" t="s">
        <v>44</v>
      </c>
      <c r="E32" s="29" t="s">
        <v>282</v>
      </c>
    </row>
    <row r="33" spans="1:5" ht="12.75">
      <c r="A33" s="30" t="s">
        <v>45</v>
      </c>
      <c r="E33" s="31" t="s">
        <v>283</v>
      </c>
    </row>
    <row r="34" spans="1:5" ht="25.5">
      <c r="A34" t="s">
        <v>47</v>
      </c>
      <c r="E34" s="29" t="s">
        <v>125</v>
      </c>
    </row>
    <row r="35" spans="1:16" ht="25.5">
      <c r="A35" s="18" t="s">
        <v>39</v>
      </c>
      <c s="23" t="s">
        <v>77</v>
      </c>
      <c s="23" t="s">
        <v>140</v>
      </c>
      <c s="18" t="s">
        <v>41</v>
      </c>
      <c s="24" t="s">
        <v>141</v>
      </c>
      <c s="25" t="s">
        <v>111</v>
      </c>
      <c s="26">
        <v>7</v>
      </c>
      <c s="27">
        <v>0</v>
      </c>
      <c s="27">
        <f>ROUND(ROUND(H35,2)*ROUND(G35,3),2)</f>
      </c>
      <c r="O35">
        <f>(I35*21)/100</f>
      </c>
      <c t="s">
        <v>17</v>
      </c>
    </row>
    <row r="36" spans="1:5" ht="38.25">
      <c r="A36" s="28" t="s">
        <v>44</v>
      </c>
      <c r="E36" s="29" t="s">
        <v>284</v>
      </c>
    </row>
    <row r="37" spans="1:5" ht="12.75">
      <c r="A37" s="30" t="s">
        <v>45</v>
      </c>
      <c r="E37" s="31" t="s">
        <v>285</v>
      </c>
    </row>
    <row r="38" spans="1:5" ht="63.75">
      <c r="A38" t="s">
        <v>47</v>
      </c>
      <c r="E38" s="29" t="s">
        <v>114</v>
      </c>
    </row>
    <row r="39" spans="1:16" ht="12.75">
      <c r="A39" s="18" t="s">
        <v>39</v>
      </c>
      <c s="23" t="s">
        <v>80</v>
      </c>
      <c s="23" t="s">
        <v>143</v>
      </c>
      <c s="18" t="s">
        <v>41</v>
      </c>
      <c s="24" t="s">
        <v>144</v>
      </c>
      <c s="25" t="s">
        <v>111</v>
      </c>
      <c s="26">
        <v>7</v>
      </c>
      <c s="27">
        <v>0</v>
      </c>
      <c s="27">
        <f>ROUND(ROUND(H39,2)*ROUND(G39,3),2)</f>
      </c>
      <c r="O39">
        <f>(I39*21)/100</f>
      </c>
      <c t="s">
        <v>17</v>
      </c>
    </row>
    <row r="40" spans="1:5" ht="12.75">
      <c r="A40" s="28" t="s">
        <v>44</v>
      </c>
      <c r="E40" s="29" t="s">
        <v>145</v>
      </c>
    </row>
    <row r="41" spans="1:5" ht="12.75">
      <c r="A41" s="30" t="s">
        <v>45</v>
      </c>
      <c r="E41" s="31" t="s">
        <v>285</v>
      </c>
    </row>
    <row r="42" spans="1:5" ht="25.5">
      <c r="A42" t="s">
        <v>47</v>
      </c>
      <c r="E42" s="29" t="s">
        <v>119</v>
      </c>
    </row>
    <row r="43" spans="1:16" ht="12.75">
      <c r="A43" s="18" t="s">
        <v>39</v>
      </c>
      <c s="23" t="s">
        <v>34</v>
      </c>
      <c s="23" t="s">
        <v>147</v>
      </c>
      <c s="18" t="s">
        <v>41</v>
      </c>
      <c s="24" t="s">
        <v>148</v>
      </c>
      <c s="25" t="s">
        <v>122</v>
      </c>
      <c s="26">
        <v>882</v>
      </c>
      <c s="27">
        <v>0</v>
      </c>
      <c s="27">
        <f>ROUND(ROUND(H43,2)*ROUND(G43,3),2)</f>
      </c>
      <c r="O43">
        <f>(I43*21)/100</f>
      </c>
      <c t="s">
        <v>17</v>
      </c>
    </row>
    <row r="44" spans="1:5" ht="12.75">
      <c r="A44" s="28" t="s">
        <v>44</v>
      </c>
      <c r="E44" s="29" t="s">
        <v>286</v>
      </c>
    </row>
    <row r="45" spans="1:5" ht="12.75">
      <c r="A45" s="30" t="s">
        <v>45</v>
      </c>
      <c r="E45" s="31" t="s">
        <v>287</v>
      </c>
    </row>
    <row r="46" spans="1:5" ht="25.5">
      <c r="A46" t="s">
        <v>47</v>
      </c>
      <c r="E46" s="29" t="s">
        <v>125</v>
      </c>
    </row>
    <row r="47" spans="1:16" ht="12.75">
      <c r="A47" s="18" t="s">
        <v>39</v>
      </c>
      <c s="23" t="s">
        <v>36</v>
      </c>
      <c s="23" t="s">
        <v>151</v>
      </c>
      <c s="18" t="s">
        <v>41</v>
      </c>
      <c s="24" t="s">
        <v>152</v>
      </c>
      <c s="25" t="s">
        <v>111</v>
      </c>
      <c s="26">
        <v>41</v>
      </c>
      <c s="27">
        <v>0</v>
      </c>
      <c s="27">
        <f>ROUND(ROUND(H47,2)*ROUND(G47,3),2)</f>
      </c>
      <c r="O47">
        <f>(I47*21)/100</f>
      </c>
      <c t="s">
        <v>17</v>
      </c>
    </row>
    <row r="48" spans="1:5" ht="25.5">
      <c r="A48" s="28" t="s">
        <v>44</v>
      </c>
      <c r="E48" s="29" t="s">
        <v>153</v>
      </c>
    </row>
    <row r="49" spans="1:5" ht="12.75">
      <c r="A49" s="30" t="s">
        <v>45</v>
      </c>
      <c r="E49" s="31" t="s">
        <v>288</v>
      </c>
    </row>
    <row r="50" spans="1:5" ht="63.75">
      <c r="A50" t="s">
        <v>47</v>
      </c>
      <c r="E50" s="29" t="s">
        <v>155</v>
      </c>
    </row>
    <row r="51" spans="1:16" ht="12.75">
      <c r="A51" s="18" t="s">
        <v>39</v>
      </c>
      <c s="23" t="s">
        <v>87</v>
      </c>
      <c s="23" t="s">
        <v>157</v>
      </c>
      <c s="18" t="s">
        <v>41</v>
      </c>
      <c s="24" t="s">
        <v>158</v>
      </c>
      <c s="25" t="s">
        <v>111</v>
      </c>
      <c s="26">
        <v>41</v>
      </c>
      <c s="27">
        <v>0</v>
      </c>
      <c s="27">
        <f>ROUND(ROUND(H51,2)*ROUND(G51,3),2)</f>
      </c>
      <c r="O51">
        <f>(I51*21)/100</f>
      </c>
      <c t="s">
        <v>17</v>
      </c>
    </row>
    <row r="52" spans="1:5" ht="12.75">
      <c r="A52" s="28" t="s">
        <v>44</v>
      </c>
      <c r="E52" s="29" t="s">
        <v>289</v>
      </c>
    </row>
    <row r="53" spans="1:5" ht="12.75">
      <c r="A53" s="30" t="s">
        <v>45</v>
      </c>
      <c r="E53" s="31" t="s">
        <v>290</v>
      </c>
    </row>
    <row r="54" spans="1:5" ht="25.5">
      <c r="A54" t="s">
        <v>47</v>
      </c>
      <c r="E54" s="29" t="s">
        <v>119</v>
      </c>
    </row>
    <row r="55" spans="1:16" ht="12.75">
      <c r="A55" s="18" t="s">
        <v>39</v>
      </c>
      <c s="23" t="s">
        <v>146</v>
      </c>
      <c s="23" t="s">
        <v>162</v>
      </c>
      <c s="18" t="s">
        <v>41</v>
      </c>
      <c s="24" t="s">
        <v>163</v>
      </c>
      <c s="25" t="s">
        <v>122</v>
      </c>
      <c s="26">
        <v>5166</v>
      </c>
      <c s="27">
        <v>0</v>
      </c>
      <c s="27">
        <f>ROUND(ROUND(H55,2)*ROUND(G55,3),2)</f>
      </c>
      <c r="O55">
        <f>(I55*21)/100</f>
      </c>
      <c t="s">
        <v>17</v>
      </c>
    </row>
    <row r="56" spans="1:5" ht="12.75">
      <c r="A56" s="28" t="s">
        <v>44</v>
      </c>
      <c r="E56" s="29" t="s">
        <v>291</v>
      </c>
    </row>
    <row r="57" spans="1:5" ht="12.75">
      <c r="A57" s="30" t="s">
        <v>45</v>
      </c>
      <c r="E57" s="31" t="s">
        <v>292</v>
      </c>
    </row>
    <row r="58" spans="1:5" ht="25.5">
      <c r="A58" t="s">
        <v>47</v>
      </c>
      <c r="E58" s="29" t="s">
        <v>166</v>
      </c>
    </row>
    <row r="59" spans="1:16" ht="12.75">
      <c r="A59" s="18" t="s">
        <v>39</v>
      </c>
      <c s="23" t="s">
        <v>150</v>
      </c>
      <c s="23" t="s">
        <v>168</v>
      </c>
      <c s="18" t="s">
        <v>41</v>
      </c>
      <c s="24" t="s">
        <v>169</v>
      </c>
      <c s="25" t="s">
        <v>170</v>
      </c>
      <c s="26">
        <v>3.75</v>
      </c>
      <c s="27">
        <v>0</v>
      </c>
      <c s="27">
        <f>ROUND(ROUND(H59,2)*ROUND(G59,3),2)</f>
      </c>
      <c r="O59">
        <f>(I59*21)/100</f>
      </c>
      <c t="s">
        <v>17</v>
      </c>
    </row>
    <row r="60" spans="1:5" ht="38.25">
      <c r="A60" s="28" t="s">
        <v>44</v>
      </c>
      <c r="E60" s="29" t="s">
        <v>171</v>
      </c>
    </row>
    <row r="61" spans="1:5" ht="12.75">
      <c r="A61" s="30" t="s">
        <v>45</v>
      </c>
      <c r="E61" s="31" t="s">
        <v>293</v>
      </c>
    </row>
    <row r="62" spans="1:5" ht="38.25">
      <c r="A62" t="s">
        <v>47</v>
      </c>
      <c r="E62" s="29" t="s">
        <v>173</v>
      </c>
    </row>
    <row r="63" spans="1:16" ht="12.75">
      <c r="A63" s="18" t="s">
        <v>39</v>
      </c>
      <c s="23" t="s">
        <v>156</v>
      </c>
      <c s="23" t="s">
        <v>175</v>
      </c>
      <c s="18" t="s">
        <v>41</v>
      </c>
      <c s="24" t="s">
        <v>176</v>
      </c>
      <c s="25" t="s">
        <v>170</v>
      </c>
      <c s="26">
        <v>3.75</v>
      </c>
      <c s="27">
        <v>0</v>
      </c>
      <c s="27">
        <f>ROUND(ROUND(H63,2)*ROUND(G63,3),2)</f>
      </c>
      <c r="O63">
        <f>(I63*21)/100</f>
      </c>
      <c t="s">
        <v>17</v>
      </c>
    </row>
    <row r="64" spans="1:5" ht="12.75">
      <c r="A64" s="28" t="s">
        <v>44</v>
      </c>
      <c r="E64" s="29" t="s">
        <v>177</v>
      </c>
    </row>
    <row r="65" spans="1:5" ht="12.75">
      <c r="A65" s="30" t="s">
        <v>45</v>
      </c>
      <c r="E65" s="31" t="s">
        <v>293</v>
      </c>
    </row>
    <row r="66" spans="1:5" ht="25.5">
      <c r="A66" t="s">
        <v>47</v>
      </c>
      <c r="E66" s="29" t="s">
        <v>178</v>
      </c>
    </row>
    <row r="67" spans="1:16" ht="12.75">
      <c r="A67" s="18" t="s">
        <v>39</v>
      </c>
      <c s="23" t="s">
        <v>161</v>
      </c>
      <c s="23" t="s">
        <v>180</v>
      </c>
      <c s="18" t="s">
        <v>41</v>
      </c>
      <c s="24" t="s">
        <v>181</v>
      </c>
      <c s="25" t="s">
        <v>111</v>
      </c>
      <c s="26">
        <v>3</v>
      </c>
      <c s="27">
        <v>0</v>
      </c>
      <c s="27">
        <f>ROUND(ROUND(H67,2)*ROUND(G67,3),2)</f>
      </c>
      <c r="O67">
        <f>(I67*21)/100</f>
      </c>
      <c t="s">
        <v>17</v>
      </c>
    </row>
    <row r="68" spans="1:5" ht="63.75">
      <c r="A68" s="28" t="s">
        <v>44</v>
      </c>
      <c r="E68" s="29" t="s">
        <v>182</v>
      </c>
    </row>
    <row r="69" spans="1:5" ht="12.75">
      <c r="A69" s="30" t="s">
        <v>45</v>
      </c>
      <c r="E69" s="31" t="s">
        <v>294</v>
      </c>
    </row>
    <row r="70" spans="1:5" ht="76.5">
      <c r="A70" t="s">
        <v>47</v>
      </c>
      <c r="E70" s="29" t="s">
        <v>184</v>
      </c>
    </row>
    <row r="71" spans="1:16" ht="12.75">
      <c r="A71" s="18" t="s">
        <v>39</v>
      </c>
      <c s="23" t="s">
        <v>167</v>
      </c>
      <c s="23" t="s">
        <v>186</v>
      </c>
      <c s="18" t="s">
        <v>41</v>
      </c>
      <c s="24" t="s">
        <v>187</v>
      </c>
      <c s="25" t="s">
        <v>111</v>
      </c>
      <c s="26">
        <v>3</v>
      </c>
      <c s="27">
        <v>0</v>
      </c>
      <c s="27">
        <f>ROUND(ROUND(H71,2)*ROUND(G71,3),2)</f>
      </c>
      <c r="O71">
        <f>(I71*21)/100</f>
      </c>
      <c t="s">
        <v>17</v>
      </c>
    </row>
    <row r="72" spans="1:5" ht="12.75">
      <c r="A72" s="28" t="s">
        <v>44</v>
      </c>
      <c r="E72" s="29" t="s">
        <v>188</v>
      </c>
    </row>
    <row r="73" spans="1:5" ht="12.75">
      <c r="A73" s="30" t="s">
        <v>45</v>
      </c>
      <c r="E73" s="31" t="s">
        <v>294</v>
      </c>
    </row>
    <row r="74" spans="1:5" ht="25.5">
      <c r="A74" t="s">
        <v>47</v>
      </c>
      <c r="E74" s="29" t="s">
        <v>190</v>
      </c>
    </row>
    <row r="75" spans="1:16" ht="12.75">
      <c r="A75" s="18" t="s">
        <v>39</v>
      </c>
      <c s="23" t="s">
        <v>174</v>
      </c>
      <c s="23" t="s">
        <v>192</v>
      </c>
      <c s="18" t="s">
        <v>41</v>
      </c>
      <c s="24" t="s">
        <v>193</v>
      </c>
      <c s="25" t="s">
        <v>122</v>
      </c>
      <c s="26">
        <v>378</v>
      </c>
      <c s="27">
        <v>0</v>
      </c>
      <c s="27">
        <f>ROUND(ROUND(H75,2)*ROUND(G75,3),2)</f>
      </c>
      <c r="O75">
        <f>(I75*21)/100</f>
      </c>
      <c t="s">
        <v>17</v>
      </c>
    </row>
    <row r="76" spans="1:5" ht="12.75">
      <c r="A76" s="28" t="s">
        <v>44</v>
      </c>
      <c r="E76" s="29" t="s">
        <v>295</v>
      </c>
    </row>
    <row r="77" spans="1:5" ht="12.75">
      <c r="A77" s="30" t="s">
        <v>45</v>
      </c>
      <c r="E77" s="31" t="s">
        <v>296</v>
      </c>
    </row>
    <row r="78" spans="1:5" ht="25.5">
      <c r="A78" t="s">
        <v>47</v>
      </c>
      <c r="E78" s="29" t="s">
        <v>196</v>
      </c>
    </row>
    <row r="79" spans="1:16" ht="12.75">
      <c r="A79" s="18" t="s">
        <v>39</v>
      </c>
      <c s="23" t="s">
        <v>179</v>
      </c>
      <c s="23" t="s">
        <v>201</v>
      </c>
      <c s="18" t="s">
        <v>41</v>
      </c>
      <c s="24" t="s">
        <v>202</v>
      </c>
      <c s="25" t="s">
        <v>111</v>
      </c>
      <c s="26">
        <v>2</v>
      </c>
      <c s="27">
        <v>0</v>
      </c>
      <c s="27">
        <f>ROUND(ROUND(H79,2)*ROUND(G79,3),2)</f>
      </c>
      <c r="O79">
        <f>(I79*21)/100</f>
      </c>
      <c t="s">
        <v>17</v>
      </c>
    </row>
    <row r="80" spans="1:5" ht="63.75">
      <c r="A80" s="28" t="s">
        <v>44</v>
      </c>
      <c r="E80" s="29" t="s">
        <v>297</v>
      </c>
    </row>
    <row r="81" spans="1:5" ht="12.75">
      <c r="A81" s="30" t="s">
        <v>45</v>
      </c>
      <c r="E81" s="31" t="s">
        <v>135</v>
      </c>
    </row>
    <row r="82" spans="1:5" ht="76.5">
      <c r="A82" t="s">
        <v>47</v>
      </c>
      <c r="E82" s="29" t="s">
        <v>184</v>
      </c>
    </row>
    <row r="83" spans="1:16" ht="12.75">
      <c r="A83" s="18" t="s">
        <v>39</v>
      </c>
      <c s="23" t="s">
        <v>185</v>
      </c>
      <c s="23" t="s">
        <v>205</v>
      </c>
      <c s="18" t="s">
        <v>41</v>
      </c>
      <c s="24" t="s">
        <v>206</v>
      </c>
      <c s="25" t="s">
        <v>111</v>
      </c>
      <c s="26">
        <v>2</v>
      </c>
      <c s="27">
        <v>0</v>
      </c>
      <c s="27">
        <f>ROUND(ROUND(H83,2)*ROUND(G83,3),2)</f>
      </c>
      <c r="O83">
        <f>(I83*21)/100</f>
      </c>
      <c t="s">
        <v>17</v>
      </c>
    </row>
    <row r="84" spans="1:5" ht="12.75">
      <c r="A84" s="28" t="s">
        <v>44</v>
      </c>
      <c r="E84" s="29" t="s">
        <v>298</v>
      </c>
    </row>
    <row r="85" spans="1:5" ht="12.75">
      <c r="A85" s="30" t="s">
        <v>45</v>
      </c>
      <c r="E85" s="31" t="s">
        <v>135</v>
      </c>
    </row>
    <row r="86" spans="1:5" ht="25.5">
      <c r="A86" t="s">
        <v>47</v>
      </c>
      <c r="E86" s="29" t="s">
        <v>190</v>
      </c>
    </row>
    <row r="87" spans="1:16" ht="12.75">
      <c r="A87" s="18" t="s">
        <v>39</v>
      </c>
      <c s="23" t="s">
        <v>191</v>
      </c>
      <c s="23" t="s">
        <v>209</v>
      </c>
      <c s="18" t="s">
        <v>41</v>
      </c>
      <c s="24" t="s">
        <v>210</v>
      </c>
      <c s="25" t="s">
        <v>122</v>
      </c>
      <c s="26">
        <v>252</v>
      </c>
      <c s="27">
        <v>0</v>
      </c>
      <c s="27">
        <f>ROUND(ROUND(H87,2)*ROUND(G87,3),2)</f>
      </c>
      <c r="O87">
        <f>(I87*21)/100</f>
      </c>
      <c t="s">
        <v>17</v>
      </c>
    </row>
    <row r="88" spans="1:5" ht="12.75">
      <c r="A88" s="28" t="s">
        <v>44</v>
      </c>
      <c r="E88" s="29" t="s">
        <v>299</v>
      </c>
    </row>
    <row r="89" spans="1:5" ht="12.75">
      <c r="A89" s="30" t="s">
        <v>45</v>
      </c>
      <c r="E89" s="31" t="s">
        <v>300</v>
      </c>
    </row>
    <row r="90" spans="1:5" ht="25.5">
      <c r="A90" t="s">
        <v>47</v>
      </c>
      <c r="E90" s="29" t="s">
        <v>196</v>
      </c>
    </row>
    <row r="91" spans="1:16" ht="12.75">
      <c r="A91" s="18" t="s">
        <v>39</v>
      </c>
      <c s="23" t="s">
        <v>197</v>
      </c>
      <c s="23" t="s">
        <v>301</v>
      </c>
      <c s="18" t="s">
        <v>41</v>
      </c>
      <c s="24" t="s">
        <v>302</v>
      </c>
      <c s="25" t="s">
        <v>111</v>
      </c>
      <c s="26">
        <v>1</v>
      </c>
      <c s="27">
        <v>0</v>
      </c>
      <c s="27">
        <f>ROUND(ROUND(H91,2)*ROUND(G91,3),2)</f>
      </c>
      <c r="O91">
        <f>(I91*21)/100</f>
      </c>
      <c t="s">
        <v>17</v>
      </c>
    </row>
    <row r="92" spans="1:5" ht="63.75">
      <c r="A92" s="28" t="s">
        <v>44</v>
      </c>
      <c r="E92" s="29" t="s">
        <v>303</v>
      </c>
    </row>
    <row r="93" spans="1:5" ht="12.75">
      <c r="A93" s="30" t="s">
        <v>45</v>
      </c>
      <c r="E93" s="31" t="s">
        <v>46</v>
      </c>
    </row>
    <row r="94" spans="1:5" ht="76.5">
      <c r="A94" t="s">
        <v>47</v>
      </c>
      <c r="E94" s="29" t="s">
        <v>184</v>
      </c>
    </row>
    <row r="95" spans="1:16" ht="12.75">
      <c r="A95" s="18" t="s">
        <v>39</v>
      </c>
      <c s="23" t="s">
        <v>200</v>
      </c>
      <c s="23" t="s">
        <v>304</v>
      </c>
      <c s="18" t="s">
        <v>41</v>
      </c>
      <c s="24" t="s">
        <v>305</v>
      </c>
      <c s="25" t="s">
        <v>111</v>
      </c>
      <c s="26">
        <v>1</v>
      </c>
      <c s="27">
        <v>0</v>
      </c>
      <c s="27">
        <f>ROUND(ROUND(H95,2)*ROUND(G95,3),2)</f>
      </c>
      <c r="O95">
        <f>(I95*21)/100</f>
      </c>
      <c t="s">
        <v>17</v>
      </c>
    </row>
    <row r="96" spans="1:5" ht="12.75">
      <c r="A96" s="28" t="s">
        <v>44</v>
      </c>
      <c r="E96" s="29" t="s">
        <v>306</v>
      </c>
    </row>
    <row r="97" spans="1:5" ht="12.75">
      <c r="A97" s="30" t="s">
        <v>45</v>
      </c>
      <c r="E97" s="31" t="s">
        <v>46</v>
      </c>
    </row>
    <row r="98" spans="1:5" ht="25.5">
      <c r="A98" t="s">
        <v>47</v>
      </c>
      <c r="E98" s="29" t="s">
        <v>190</v>
      </c>
    </row>
    <row r="99" spans="1:16" ht="12.75">
      <c r="A99" s="18" t="s">
        <v>39</v>
      </c>
      <c s="23" t="s">
        <v>204</v>
      </c>
      <c s="23" t="s">
        <v>307</v>
      </c>
      <c s="18" t="s">
        <v>41</v>
      </c>
      <c s="24" t="s">
        <v>308</v>
      </c>
      <c s="25" t="s">
        <v>122</v>
      </c>
      <c s="26">
        <v>126</v>
      </c>
      <c s="27">
        <v>0</v>
      </c>
      <c s="27">
        <f>ROUND(ROUND(H99,2)*ROUND(G99,3),2)</f>
      </c>
      <c r="O99">
        <f>(I99*21)/100</f>
      </c>
      <c t="s">
        <v>17</v>
      </c>
    </row>
    <row r="100" spans="1:5" ht="12.75">
      <c r="A100" s="28" t="s">
        <v>44</v>
      </c>
      <c r="E100" s="29" t="s">
        <v>309</v>
      </c>
    </row>
    <row r="101" spans="1:5" ht="12.75">
      <c r="A101" s="30" t="s">
        <v>45</v>
      </c>
      <c r="E101" s="31" t="s">
        <v>310</v>
      </c>
    </row>
    <row r="102" spans="1:5" ht="25.5">
      <c r="A102" t="s">
        <v>47</v>
      </c>
      <c r="E102" s="29" t="s">
        <v>196</v>
      </c>
    </row>
    <row r="103" spans="1:16" ht="12.75">
      <c r="A103" s="18" t="s">
        <v>39</v>
      </c>
      <c s="23" t="s">
        <v>208</v>
      </c>
      <c s="23" t="s">
        <v>214</v>
      </c>
      <c s="18" t="s">
        <v>41</v>
      </c>
      <c s="24" t="s">
        <v>215</v>
      </c>
      <c s="25" t="s">
        <v>111</v>
      </c>
      <c s="26">
        <v>3</v>
      </c>
      <c s="27">
        <v>0</v>
      </c>
      <c s="27">
        <f>ROUND(ROUND(H103,2)*ROUND(G103,3),2)</f>
      </c>
      <c r="O103">
        <f>(I103*21)/100</f>
      </c>
      <c t="s">
        <v>17</v>
      </c>
    </row>
    <row r="104" spans="1:5" ht="63.75">
      <c r="A104" s="28" t="s">
        <v>44</v>
      </c>
      <c r="E104" s="29" t="s">
        <v>216</v>
      </c>
    </row>
    <row r="105" spans="1:5" ht="12.75">
      <c r="A105" s="30" t="s">
        <v>45</v>
      </c>
      <c r="E105" s="31" t="s">
        <v>294</v>
      </c>
    </row>
    <row r="106" spans="1:5" ht="76.5">
      <c r="A106" t="s">
        <v>47</v>
      </c>
      <c r="E106" s="29" t="s">
        <v>184</v>
      </c>
    </row>
    <row r="107" spans="1:16" ht="12.75">
      <c r="A107" s="18" t="s">
        <v>39</v>
      </c>
      <c s="23" t="s">
        <v>213</v>
      </c>
      <c s="23" t="s">
        <v>218</v>
      </c>
      <c s="18" t="s">
        <v>41</v>
      </c>
      <c s="24" t="s">
        <v>219</v>
      </c>
      <c s="25" t="s">
        <v>111</v>
      </c>
      <c s="26">
        <v>3</v>
      </c>
      <c s="27">
        <v>0</v>
      </c>
      <c s="27">
        <f>ROUND(ROUND(H107,2)*ROUND(G107,3),2)</f>
      </c>
      <c r="O107">
        <f>(I107*21)/100</f>
      </c>
      <c t="s">
        <v>17</v>
      </c>
    </row>
    <row r="108" spans="1:5" ht="12.75">
      <c r="A108" s="28" t="s">
        <v>44</v>
      </c>
      <c r="E108" s="29" t="s">
        <v>220</v>
      </c>
    </row>
    <row r="109" spans="1:5" ht="12.75">
      <c r="A109" s="30" t="s">
        <v>45</v>
      </c>
      <c r="E109" s="31" t="s">
        <v>294</v>
      </c>
    </row>
    <row r="110" spans="1:5" ht="25.5">
      <c r="A110" t="s">
        <v>47</v>
      </c>
      <c r="E110" s="29" t="s">
        <v>190</v>
      </c>
    </row>
    <row r="111" spans="1:16" ht="12.75">
      <c r="A111" s="18" t="s">
        <v>39</v>
      </c>
      <c s="23" t="s">
        <v>217</v>
      </c>
      <c s="23" t="s">
        <v>222</v>
      </c>
      <c s="18" t="s">
        <v>41</v>
      </c>
      <c s="24" t="s">
        <v>223</v>
      </c>
      <c s="25" t="s">
        <v>122</v>
      </c>
      <c s="26">
        <v>378</v>
      </c>
      <c s="27">
        <v>0</v>
      </c>
      <c s="27">
        <f>ROUND(ROUND(H111,2)*ROUND(G111,3),2)</f>
      </c>
      <c r="O111">
        <f>(I111*21)/100</f>
      </c>
      <c t="s">
        <v>17</v>
      </c>
    </row>
    <row r="112" spans="1:5" ht="12.75">
      <c r="A112" s="28" t="s">
        <v>44</v>
      </c>
      <c r="E112" s="29" t="s">
        <v>311</v>
      </c>
    </row>
    <row r="113" spans="1:5" ht="12.75">
      <c r="A113" s="30" t="s">
        <v>45</v>
      </c>
      <c r="E113" s="31" t="s">
        <v>296</v>
      </c>
    </row>
    <row r="114" spans="1:5" ht="25.5">
      <c r="A114" t="s">
        <v>47</v>
      </c>
      <c r="E114" s="29" t="s">
        <v>196</v>
      </c>
    </row>
    <row r="115" spans="1:16" ht="12.75">
      <c r="A115" s="18" t="s">
        <v>39</v>
      </c>
      <c s="23" t="s">
        <v>221</v>
      </c>
      <c s="23" t="s">
        <v>226</v>
      </c>
      <c s="18" t="s">
        <v>41</v>
      </c>
      <c s="24" t="s">
        <v>227</v>
      </c>
      <c s="25" t="s">
        <v>111</v>
      </c>
      <c s="26">
        <v>4</v>
      </c>
      <c s="27">
        <v>0</v>
      </c>
      <c s="27">
        <f>ROUND(ROUND(H115,2)*ROUND(G115,3),2)</f>
      </c>
      <c r="O115">
        <f>(I115*21)/100</f>
      </c>
      <c t="s">
        <v>17</v>
      </c>
    </row>
    <row r="116" spans="1:5" ht="38.25">
      <c r="A116" s="28" t="s">
        <v>44</v>
      </c>
      <c r="E116" s="29" t="s">
        <v>312</v>
      </c>
    </row>
    <row r="117" spans="1:5" ht="12.75">
      <c r="A117" s="30" t="s">
        <v>45</v>
      </c>
      <c r="E117" s="31" t="s">
        <v>313</v>
      </c>
    </row>
    <row r="118" spans="1:5" ht="63.75">
      <c r="A118" t="s">
        <v>47</v>
      </c>
      <c r="E118" s="29" t="s">
        <v>229</v>
      </c>
    </row>
    <row r="119" spans="1:16" ht="12.75">
      <c r="A119" s="18" t="s">
        <v>39</v>
      </c>
      <c s="23" t="s">
        <v>225</v>
      </c>
      <c s="23" t="s">
        <v>231</v>
      </c>
      <c s="18" t="s">
        <v>41</v>
      </c>
      <c s="24" t="s">
        <v>232</v>
      </c>
      <c s="25" t="s">
        <v>111</v>
      </c>
      <c s="26">
        <v>4</v>
      </c>
      <c s="27">
        <v>0</v>
      </c>
      <c s="27">
        <f>ROUND(ROUND(H119,2)*ROUND(G119,3),2)</f>
      </c>
      <c r="O119">
        <f>(I119*21)/100</f>
      </c>
      <c t="s">
        <v>17</v>
      </c>
    </row>
    <row r="120" spans="1:5" ht="12.75">
      <c r="A120" s="28" t="s">
        <v>44</v>
      </c>
      <c r="E120" s="29" t="s">
        <v>233</v>
      </c>
    </row>
    <row r="121" spans="1:5" ht="12.75">
      <c r="A121" s="30" t="s">
        <v>45</v>
      </c>
      <c r="E121" s="31" t="s">
        <v>313</v>
      </c>
    </row>
    <row r="122" spans="1:5" ht="25.5">
      <c r="A122" t="s">
        <v>47</v>
      </c>
      <c r="E122" s="29" t="s">
        <v>190</v>
      </c>
    </row>
    <row r="123" spans="1:16" ht="12.75">
      <c r="A123" s="18" t="s">
        <v>39</v>
      </c>
      <c s="23" t="s">
        <v>230</v>
      </c>
      <c s="23" t="s">
        <v>235</v>
      </c>
      <c s="18" t="s">
        <v>41</v>
      </c>
      <c s="24" t="s">
        <v>236</v>
      </c>
      <c s="25" t="s">
        <v>122</v>
      </c>
      <c s="26">
        <v>504</v>
      </c>
      <c s="27">
        <v>0</v>
      </c>
      <c s="27">
        <f>ROUND(ROUND(H123,2)*ROUND(G123,3),2)</f>
      </c>
      <c r="O123">
        <f>(I123*21)/100</f>
      </c>
      <c t="s">
        <v>17</v>
      </c>
    </row>
    <row r="124" spans="1:5" ht="12.75">
      <c r="A124" s="28" t="s">
        <v>44</v>
      </c>
      <c r="E124" s="29" t="s">
        <v>314</v>
      </c>
    </row>
    <row r="125" spans="1:5" ht="12.75">
      <c r="A125" s="30" t="s">
        <v>45</v>
      </c>
      <c r="E125" s="31" t="s">
        <v>315</v>
      </c>
    </row>
    <row r="126" spans="1:5" ht="25.5">
      <c r="A126" t="s">
        <v>47</v>
      </c>
      <c r="E126" s="29" t="s">
        <v>196</v>
      </c>
    </row>
    <row r="127" spans="1:16" ht="12.75">
      <c r="A127" s="18" t="s">
        <v>39</v>
      </c>
      <c s="23" t="s">
        <v>234</v>
      </c>
      <c s="23" t="s">
        <v>239</v>
      </c>
      <c s="18" t="s">
        <v>41</v>
      </c>
      <c s="24" t="s">
        <v>240</v>
      </c>
      <c s="25" t="s">
        <v>111</v>
      </c>
      <c s="26">
        <v>15</v>
      </c>
      <c s="27">
        <v>0</v>
      </c>
      <c s="27">
        <f>ROUND(ROUND(H127,2)*ROUND(G127,3),2)</f>
      </c>
      <c r="O127">
        <f>(I127*21)/100</f>
      </c>
      <c t="s">
        <v>17</v>
      </c>
    </row>
    <row r="128" spans="1:5" ht="38.25">
      <c r="A128" s="28" t="s">
        <v>44</v>
      </c>
      <c r="E128" s="29" t="s">
        <v>316</v>
      </c>
    </row>
    <row r="129" spans="1:5" ht="12.75">
      <c r="A129" s="30" t="s">
        <v>45</v>
      </c>
      <c r="E129" s="31" t="s">
        <v>317</v>
      </c>
    </row>
    <row r="130" spans="1:5" ht="63.75">
      <c r="A130" t="s">
        <v>47</v>
      </c>
      <c r="E130" s="29" t="s">
        <v>229</v>
      </c>
    </row>
    <row r="131" spans="1:16" ht="12.75">
      <c r="A131" s="18" t="s">
        <v>39</v>
      </c>
      <c s="23" t="s">
        <v>238</v>
      </c>
      <c s="23" t="s">
        <v>244</v>
      </c>
      <c s="18" t="s">
        <v>41</v>
      </c>
      <c s="24" t="s">
        <v>245</v>
      </c>
      <c s="25" t="s">
        <v>111</v>
      </c>
      <c s="26">
        <v>15</v>
      </c>
      <c s="27">
        <v>0</v>
      </c>
      <c s="27">
        <f>ROUND(ROUND(H131,2)*ROUND(G131,3),2)</f>
      </c>
      <c r="O131">
        <f>(I131*21)/100</f>
      </c>
      <c t="s">
        <v>17</v>
      </c>
    </row>
    <row r="132" spans="1:5" ht="12.75">
      <c r="A132" s="28" t="s">
        <v>44</v>
      </c>
      <c r="E132" s="29" t="s">
        <v>246</v>
      </c>
    </row>
    <row r="133" spans="1:5" ht="12.75">
      <c r="A133" s="30" t="s">
        <v>45</v>
      </c>
      <c r="E133" s="31" t="s">
        <v>317</v>
      </c>
    </row>
    <row r="134" spans="1:5" ht="25.5">
      <c r="A134" t="s">
        <v>47</v>
      </c>
      <c r="E134" s="29" t="s">
        <v>190</v>
      </c>
    </row>
    <row r="135" spans="1:16" ht="12.75">
      <c r="A135" s="18" t="s">
        <v>39</v>
      </c>
      <c s="23" t="s">
        <v>243</v>
      </c>
      <c s="23" t="s">
        <v>249</v>
      </c>
      <c s="18" t="s">
        <v>41</v>
      </c>
      <c s="24" t="s">
        <v>250</v>
      </c>
      <c s="25" t="s">
        <v>122</v>
      </c>
      <c s="26">
        <v>1890</v>
      </c>
      <c s="27">
        <v>0</v>
      </c>
      <c s="27">
        <f>ROUND(ROUND(H135,2)*ROUND(G135,3),2)</f>
      </c>
      <c r="O135">
        <f>(I135*21)/100</f>
      </c>
      <c t="s">
        <v>17</v>
      </c>
    </row>
    <row r="136" spans="1:5" ht="12.75">
      <c r="A136" s="28" t="s">
        <v>44</v>
      </c>
      <c r="E136" s="29" t="s">
        <v>318</v>
      </c>
    </row>
    <row r="137" spans="1:5" ht="12.75">
      <c r="A137" s="30" t="s">
        <v>45</v>
      </c>
      <c r="E137" s="31" t="s">
        <v>319</v>
      </c>
    </row>
    <row r="138" spans="1:5" ht="25.5">
      <c r="A138" t="s">
        <v>47</v>
      </c>
      <c r="E138" s="29" t="s">
        <v>196</v>
      </c>
    </row>
    <row r="139" spans="1:16" ht="25.5">
      <c r="A139" s="18" t="s">
        <v>39</v>
      </c>
      <c s="23" t="s">
        <v>248</v>
      </c>
      <c s="23" t="s">
        <v>257</v>
      </c>
      <c s="18" t="s">
        <v>41</v>
      </c>
      <c s="24" t="s">
        <v>258</v>
      </c>
      <c s="25" t="s">
        <v>111</v>
      </c>
      <c s="26">
        <v>48</v>
      </c>
      <c s="27">
        <v>0</v>
      </c>
      <c s="27">
        <f>ROUND(ROUND(H139,2)*ROUND(G139,3),2)</f>
      </c>
      <c r="O139">
        <f>(I139*21)/100</f>
      </c>
      <c t="s">
        <v>17</v>
      </c>
    </row>
    <row r="140" spans="1:5" ht="38.25">
      <c r="A140" s="28" t="s">
        <v>44</v>
      </c>
      <c r="E140" s="29" t="s">
        <v>320</v>
      </c>
    </row>
    <row r="141" spans="1:5" ht="12.75">
      <c r="A141" s="30" t="s">
        <v>45</v>
      </c>
      <c r="E141" s="31" t="s">
        <v>321</v>
      </c>
    </row>
    <row r="142" spans="1:5" ht="63.75">
      <c r="A142" t="s">
        <v>47</v>
      </c>
      <c r="E142" s="29" t="s">
        <v>229</v>
      </c>
    </row>
    <row r="143" spans="1:16" ht="12.75">
      <c r="A143" s="18" t="s">
        <v>39</v>
      </c>
      <c s="23" t="s">
        <v>253</v>
      </c>
      <c s="23" t="s">
        <v>262</v>
      </c>
      <c s="18" t="s">
        <v>41</v>
      </c>
      <c s="24" t="s">
        <v>263</v>
      </c>
      <c s="25" t="s">
        <v>111</v>
      </c>
      <c s="26">
        <v>48</v>
      </c>
      <c s="27">
        <v>0</v>
      </c>
      <c s="27">
        <f>ROUND(ROUND(H143,2)*ROUND(G143,3),2)</f>
      </c>
      <c r="O143">
        <f>(I143*21)/100</f>
      </c>
      <c t="s">
        <v>17</v>
      </c>
    </row>
    <row r="144" spans="1:5" ht="12.75">
      <c r="A144" s="28" t="s">
        <v>44</v>
      </c>
      <c r="E144" s="29" t="s">
        <v>264</v>
      </c>
    </row>
    <row r="145" spans="1:5" ht="12.75">
      <c r="A145" s="30" t="s">
        <v>45</v>
      </c>
      <c r="E145" s="31" t="s">
        <v>322</v>
      </c>
    </row>
    <row r="146" spans="1:5" ht="25.5">
      <c r="A146" t="s">
        <v>47</v>
      </c>
      <c r="E146" s="29" t="s">
        <v>190</v>
      </c>
    </row>
    <row r="147" spans="1:16" ht="12.75">
      <c r="A147" s="18" t="s">
        <v>39</v>
      </c>
      <c s="23" t="s">
        <v>256</v>
      </c>
      <c s="23" t="s">
        <v>267</v>
      </c>
      <c s="18" t="s">
        <v>41</v>
      </c>
      <c s="24" t="s">
        <v>268</v>
      </c>
      <c s="25" t="s">
        <v>122</v>
      </c>
      <c s="26">
        <v>6048</v>
      </c>
      <c s="27">
        <v>0</v>
      </c>
      <c s="27">
        <f>ROUND(ROUND(H147,2)*ROUND(G147,3),2)</f>
      </c>
      <c r="O147">
        <f>(I147*21)/100</f>
      </c>
      <c t="s">
        <v>17</v>
      </c>
    </row>
    <row r="148" spans="1:5" ht="12.75">
      <c r="A148" s="28" t="s">
        <v>44</v>
      </c>
      <c r="E148" s="29" t="s">
        <v>323</v>
      </c>
    </row>
    <row r="149" spans="1:5" ht="12.75">
      <c r="A149" s="30" t="s">
        <v>45</v>
      </c>
      <c r="E149" s="31" t="s">
        <v>324</v>
      </c>
    </row>
    <row r="150" spans="1:5" ht="25.5">
      <c r="A150" t="s">
        <v>47</v>
      </c>
      <c r="E150" s="29" t="s">
        <v>196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50"/>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0+O9+O18</f>
      </c>
      <c t="s">
        <v>16</v>
      </c>
    </row>
    <row r="3" spans="1:16" ht="15" customHeight="1">
      <c r="A3" t="s">
        <v>1</v>
      </c>
      <c s="8" t="s">
        <v>4</v>
      </c>
      <c s="9" t="s">
        <v>5</v>
      </c>
      <c s="1"/>
      <c s="10" t="s">
        <v>6</v>
      </c>
      <c s="1"/>
      <c s="4"/>
      <c s="3" t="s">
        <v>325</v>
      </c>
      <c s="32">
        <f>0+I9+I18</f>
      </c>
      <c r="O3" t="s">
        <v>13</v>
      </c>
      <c t="s">
        <v>17</v>
      </c>
    </row>
    <row r="4" spans="1:16" ht="15" customHeight="1">
      <c r="A4" t="s">
        <v>7</v>
      </c>
      <c s="8" t="s">
        <v>8</v>
      </c>
      <c s="9" t="s">
        <v>91</v>
      </c>
      <c s="1"/>
      <c s="10" t="s">
        <v>92</v>
      </c>
      <c s="1"/>
      <c s="1"/>
      <c s="7"/>
      <c s="7"/>
      <c r="O4" t="s">
        <v>14</v>
      </c>
      <c t="s">
        <v>17</v>
      </c>
    </row>
    <row r="5" spans="1:16" ht="12.75" customHeight="1">
      <c r="A5" t="s">
        <v>11</v>
      </c>
      <c s="12" t="s">
        <v>12</v>
      </c>
      <c s="13" t="s">
        <v>325</v>
      </c>
      <c s="5"/>
      <c s="14" t="s">
        <v>326</v>
      </c>
      <c s="5"/>
      <c s="5"/>
      <c s="5"/>
      <c s="5"/>
      <c r="O5" t="s">
        <v>15</v>
      </c>
      <c t="s">
        <v>17</v>
      </c>
    </row>
    <row r="6" spans="1:9" ht="12.75" customHeight="1">
      <c r="A6" s="11" t="s">
        <v>20</v>
      </c>
      <c s="11" t="s">
        <v>22</v>
      </c>
      <c s="11" t="s">
        <v>24</v>
      </c>
      <c s="11" t="s">
        <v>25</v>
      </c>
      <c s="11" t="s">
        <v>26</v>
      </c>
      <c s="11" t="s">
        <v>28</v>
      </c>
      <c s="11" t="s">
        <v>30</v>
      </c>
      <c s="11" t="s">
        <v>32</v>
      </c>
      <c s="11"/>
    </row>
    <row r="7" spans="1:9" ht="12.75" customHeight="1">
      <c r="A7" s="11"/>
      <c s="11"/>
      <c s="11"/>
      <c s="11"/>
      <c s="11"/>
      <c s="11"/>
      <c s="11"/>
      <c s="11" t="s">
        <v>33</v>
      </c>
      <c s="11" t="s">
        <v>35</v>
      </c>
    </row>
    <row r="8" spans="1:9" ht="12.75" customHeight="1">
      <c r="A8" s="11" t="s">
        <v>21</v>
      </c>
      <c s="11" t="s">
        <v>23</v>
      </c>
      <c s="11" t="s">
        <v>17</v>
      </c>
      <c s="11" t="s">
        <v>16</v>
      </c>
      <c s="11" t="s">
        <v>27</v>
      </c>
      <c s="11" t="s">
        <v>29</v>
      </c>
      <c s="11" t="s">
        <v>31</v>
      </c>
      <c s="11" t="s">
        <v>34</v>
      </c>
      <c s="11" t="s">
        <v>36</v>
      </c>
    </row>
    <row r="9" spans="1:18" ht="12.75" customHeight="1">
      <c r="A9" s="19" t="s">
        <v>37</v>
      </c>
      <c s="19"/>
      <c s="20" t="s">
        <v>29</v>
      </c>
      <c s="19"/>
      <c s="21" t="s">
        <v>95</v>
      </c>
      <c s="19"/>
      <c s="19"/>
      <c s="19"/>
      <c s="22">
        <f>0+Q9</f>
      </c>
      <c r="O9">
        <f>0+R9</f>
      </c>
      <c r="Q9">
        <f>0+I10+I14</f>
      </c>
      <c>
        <f>0+O10+O14</f>
      </c>
    </row>
    <row r="10" spans="1:16" ht="12.75">
      <c r="A10" s="18" t="s">
        <v>39</v>
      </c>
      <c s="23" t="s">
        <v>23</v>
      </c>
      <c s="23" t="s">
        <v>96</v>
      </c>
      <c s="18" t="s">
        <v>41</v>
      </c>
      <c s="24" t="s">
        <v>97</v>
      </c>
      <c s="25" t="s">
        <v>98</v>
      </c>
      <c s="26">
        <v>200</v>
      </c>
      <c s="27">
        <v>0</v>
      </c>
      <c s="27">
        <f>ROUND(ROUND(H10,2)*ROUND(G10,3),2)</f>
      </c>
      <c r="O10">
        <f>(I10*21)/100</f>
      </c>
      <c t="s">
        <v>17</v>
      </c>
    </row>
    <row r="11" spans="1:5" ht="89.25">
      <c r="A11" s="28" t="s">
        <v>44</v>
      </c>
      <c r="E11" s="29" t="s">
        <v>99</v>
      </c>
    </row>
    <row r="12" spans="1:5" ht="12.75">
      <c r="A12" s="30" t="s">
        <v>45</v>
      </c>
      <c r="E12" s="31" t="s">
        <v>327</v>
      </c>
    </row>
    <row r="13" spans="1:5" ht="76.5">
      <c r="A13" t="s">
        <v>47</v>
      </c>
      <c r="E13" s="29" t="s">
        <v>101</v>
      </c>
    </row>
    <row r="14" spans="1:16" ht="12.75">
      <c r="A14" s="18" t="s">
        <v>39</v>
      </c>
      <c s="23" t="s">
        <v>17</v>
      </c>
      <c s="23" t="s">
        <v>102</v>
      </c>
      <c s="18" t="s">
        <v>41</v>
      </c>
      <c s="24" t="s">
        <v>103</v>
      </c>
      <c s="25" t="s">
        <v>104</v>
      </c>
      <c s="26">
        <v>200</v>
      </c>
      <c s="27">
        <v>0</v>
      </c>
      <c s="27">
        <f>ROUND(ROUND(H14,2)*ROUND(G14,3),2)</f>
      </c>
      <c r="O14">
        <f>(I14*21)/100</f>
      </c>
      <c t="s">
        <v>17</v>
      </c>
    </row>
    <row r="15" spans="1:5" ht="89.25">
      <c r="A15" s="28" t="s">
        <v>44</v>
      </c>
      <c r="E15" s="29" t="s">
        <v>105</v>
      </c>
    </row>
    <row r="16" spans="1:5" ht="12.75">
      <c r="A16" s="30" t="s">
        <v>45</v>
      </c>
      <c r="E16" s="31" t="s">
        <v>327</v>
      </c>
    </row>
    <row r="17" spans="1:5" ht="51">
      <c r="A17" t="s">
        <v>47</v>
      </c>
      <c r="E17" s="29" t="s">
        <v>107</v>
      </c>
    </row>
    <row r="18" spans="1:18" ht="12.75" customHeight="1">
      <c r="A18" s="5" t="s">
        <v>37</v>
      </c>
      <c s="5"/>
      <c s="35" t="s">
        <v>34</v>
      </c>
      <c s="5"/>
      <c s="21" t="s">
        <v>108</v>
      </c>
      <c s="5"/>
      <c s="5"/>
      <c s="5"/>
      <c s="36">
        <f>0+Q18</f>
      </c>
      <c r="O18">
        <f>0+R18</f>
      </c>
      <c r="Q18">
        <f>0+I19+I23+I27+I31+I35+I39+I43+I47+I51+I55+I59+I63+I67+I71+I75+I79+I83+I87+I91+I95+I99+I103+I107+I111+I115+I119+I123+I127+I131+I135+I139+I143+I147</f>
      </c>
      <c>
        <f>0+O19+O23+O27+O31+O35+O39+O43+O47+O51+O55+O59+O63+O67+O71+O75+O79+O83+O87+O91+O95+O99+O103+O107+O111+O115+O119+O123+O127+O131+O135+O139+O143+O147</f>
      </c>
    </row>
    <row r="19" spans="1:16" ht="12.75">
      <c r="A19" s="18" t="s">
        <v>39</v>
      </c>
      <c s="23" t="s">
        <v>16</v>
      </c>
      <c s="23" t="s">
        <v>274</v>
      </c>
      <c s="18" t="s">
        <v>41</v>
      </c>
      <c s="24" t="s">
        <v>275</v>
      </c>
      <c s="25" t="s">
        <v>111</v>
      </c>
      <c s="26">
        <v>6</v>
      </c>
      <c s="27">
        <v>0</v>
      </c>
      <c s="27">
        <f>ROUND(ROUND(H19,2)*ROUND(G19,3),2)</f>
      </c>
      <c r="O19">
        <f>(I19*21)/100</f>
      </c>
      <c t="s">
        <v>17</v>
      </c>
    </row>
    <row r="20" spans="1:5" ht="25.5">
      <c r="A20" s="28" t="s">
        <v>44</v>
      </c>
      <c r="E20" s="29" t="s">
        <v>276</v>
      </c>
    </row>
    <row r="21" spans="1:5" ht="12.75">
      <c r="A21" s="30" t="s">
        <v>45</v>
      </c>
      <c r="E21" s="31" t="s">
        <v>328</v>
      </c>
    </row>
    <row r="22" spans="1:5" ht="38.25">
      <c r="A22" t="s">
        <v>47</v>
      </c>
      <c r="E22" s="29" t="s">
        <v>278</v>
      </c>
    </row>
    <row r="23" spans="1:16" ht="25.5">
      <c r="A23" s="18" t="s">
        <v>39</v>
      </c>
      <c s="23" t="s">
        <v>27</v>
      </c>
      <c s="23" t="s">
        <v>109</v>
      </c>
      <c s="18" t="s">
        <v>41</v>
      </c>
      <c s="24" t="s">
        <v>110</v>
      </c>
      <c s="25" t="s">
        <v>111</v>
      </c>
      <c s="26">
        <v>31</v>
      </c>
      <c s="27">
        <v>0</v>
      </c>
      <c s="27">
        <f>ROUND(ROUND(H23,2)*ROUND(G23,3),2)</f>
      </c>
      <c r="O23">
        <f>(I23*21)/100</f>
      </c>
      <c t="s">
        <v>17</v>
      </c>
    </row>
    <row r="24" spans="1:5" ht="178.5">
      <c r="A24" s="28" t="s">
        <v>44</v>
      </c>
      <c r="E24" s="29" t="s">
        <v>329</v>
      </c>
    </row>
    <row r="25" spans="1:5" ht="12.75">
      <c r="A25" s="30" t="s">
        <v>45</v>
      </c>
      <c r="E25" s="31" t="s">
        <v>330</v>
      </c>
    </row>
    <row r="26" spans="1:5" ht="63.75">
      <c r="A26" t="s">
        <v>47</v>
      </c>
      <c r="E26" s="29" t="s">
        <v>114</v>
      </c>
    </row>
    <row r="27" spans="1:16" ht="12.75">
      <c r="A27" s="18" t="s">
        <v>39</v>
      </c>
      <c s="23" t="s">
        <v>29</v>
      </c>
      <c s="23" t="s">
        <v>115</v>
      </c>
      <c s="18" t="s">
        <v>41</v>
      </c>
      <c s="24" t="s">
        <v>116</v>
      </c>
      <c s="25" t="s">
        <v>111</v>
      </c>
      <c s="26">
        <v>31</v>
      </c>
      <c s="27">
        <v>0</v>
      </c>
      <c s="27">
        <f>ROUND(ROUND(H27,2)*ROUND(G27,3),2)</f>
      </c>
      <c r="O27">
        <f>(I27*21)/100</f>
      </c>
      <c t="s">
        <v>17</v>
      </c>
    </row>
    <row r="28" spans="1:5" ht="12.75">
      <c r="A28" s="28" t="s">
        <v>44</v>
      </c>
      <c r="E28" s="29" t="s">
        <v>117</v>
      </c>
    </row>
    <row r="29" spans="1:5" ht="12.75">
      <c r="A29" s="30" t="s">
        <v>45</v>
      </c>
      <c r="E29" s="31" t="s">
        <v>331</v>
      </c>
    </row>
    <row r="30" spans="1:5" ht="25.5">
      <c r="A30" t="s">
        <v>47</v>
      </c>
      <c r="E30" s="29" t="s">
        <v>119</v>
      </c>
    </row>
    <row r="31" spans="1:16" ht="12.75">
      <c r="A31" s="18" t="s">
        <v>39</v>
      </c>
      <c s="23" t="s">
        <v>31</v>
      </c>
      <c s="23" t="s">
        <v>120</v>
      </c>
      <c s="18" t="s">
        <v>41</v>
      </c>
      <c s="24" t="s">
        <v>121</v>
      </c>
      <c s="25" t="s">
        <v>122</v>
      </c>
      <c s="26">
        <v>3906</v>
      </c>
      <c s="27">
        <v>0</v>
      </c>
      <c s="27">
        <f>ROUND(ROUND(H31,2)*ROUND(G31,3),2)</f>
      </c>
      <c r="O31">
        <f>(I31*21)/100</f>
      </c>
      <c t="s">
        <v>17</v>
      </c>
    </row>
    <row r="32" spans="1:5" ht="12.75">
      <c r="A32" s="28" t="s">
        <v>44</v>
      </c>
      <c r="E32" s="29" t="s">
        <v>282</v>
      </c>
    </row>
    <row r="33" spans="1:5" ht="12.75">
      <c r="A33" s="30" t="s">
        <v>45</v>
      </c>
      <c r="E33" s="31" t="s">
        <v>332</v>
      </c>
    </row>
    <row r="34" spans="1:5" ht="25.5">
      <c r="A34" t="s">
        <v>47</v>
      </c>
      <c r="E34" s="29" t="s">
        <v>125</v>
      </c>
    </row>
    <row r="35" spans="1:16" ht="25.5">
      <c r="A35" s="18" t="s">
        <v>39</v>
      </c>
      <c s="23" t="s">
        <v>77</v>
      </c>
      <c s="23" t="s">
        <v>140</v>
      </c>
      <c s="18" t="s">
        <v>41</v>
      </c>
      <c s="24" t="s">
        <v>141</v>
      </c>
      <c s="25" t="s">
        <v>111</v>
      </c>
      <c s="26">
        <v>3</v>
      </c>
      <c s="27">
        <v>0</v>
      </c>
      <c s="27">
        <f>ROUND(ROUND(H35,2)*ROUND(G35,3),2)</f>
      </c>
      <c r="O35">
        <f>(I35*21)/100</f>
      </c>
      <c t="s">
        <v>17</v>
      </c>
    </row>
    <row r="36" spans="1:5" ht="38.25">
      <c r="A36" s="28" t="s">
        <v>44</v>
      </c>
      <c r="E36" s="29" t="s">
        <v>333</v>
      </c>
    </row>
    <row r="37" spans="1:5" ht="12.75">
      <c r="A37" s="30" t="s">
        <v>45</v>
      </c>
      <c r="E37" s="31" t="s">
        <v>294</v>
      </c>
    </row>
    <row r="38" spans="1:5" ht="63.75">
      <c r="A38" t="s">
        <v>47</v>
      </c>
      <c r="E38" s="29" t="s">
        <v>114</v>
      </c>
    </row>
    <row r="39" spans="1:16" ht="12.75">
      <c r="A39" s="18" t="s">
        <v>39</v>
      </c>
      <c s="23" t="s">
        <v>80</v>
      </c>
      <c s="23" t="s">
        <v>143</v>
      </c>
      <c s="18" t="s">
        <v>41</v>
      </c>
      <c s="24" t="s">
        <v>144</v>
      </c>
      <c s="25" t="s">
        <v>111</v>
      </c>
      <c s="26">
        <v>3</v>
      </c>
      <c s="27">
        <v>0</v>
      </c>
      <c s="27">
        <f>ROUND(ROUND(H39,2)*ROUND(G39,3),2)</f>
      </c>
      <c r="O39">
        <f>(I39*21)/100</f>
      </c>
      <c t="s">
        <v>17</v>
      </c>
    </row>
    <row r="40" spans="1:5" ht="12.75">
      <c r="A40" s="28" t="s">
        <v>44</v>
      </c>
      <c r="E40" s="29" t="s">
        <v>145</v>
      </c>
    </row>
    <row r="41" spans="1:5" ht="12.75">
      <c r="A41" s="30" t="s">
        <v>45</v>
      </c>
      <c r="E41" s="31" t="s">
        <v>294</v>
      </c>
    </row>
    <row r="42" spans="1:5" ht="25.5">
      <c r="A42" t="s">
        <v>47</v>
      </c>
      <c r="E42" s="29" t="s">
        <v>119</v>
      </c>
    </row>
    <row r="43" spans="1:16" ht="12.75">
      <c r="A43" s="18" t="s">
        <v>39</v>
      </c>
      <c s="23" t="s">
        <v>34</v>
      </c>
      <c s="23" t="s">
        <v>147</v>
      </c>
      <c s="18" t="s">
        <v>41</v>
      </c>
      <c s="24" t="s">
        <v>148</v>
      </c>
      <c s="25" t="s">
        <v>122</v>
      </c>
      <c s="26">
        <v>378</v>
      </c>
      <c s="27">
        <v>0</v>
      </c>
      <c s="27">
        <f>ROUND(ROUND(H43,2)*ROUND(G43,3),2)</f>
      </c>
      <c r="O43">
        <f>(I43*21)/100</f>
      </c>
      <c t="s">
        <v>17</v>
      </c>
    </row>
    <row r="44" spans="1:5" ht="12.75">
      <c r="A44" s="28" t="s">
        <v>44</v>
      </c>
      <c r="E44" s="29" t="s">
        <v>286</v>
      </c>
    </row>
    <row r="45" spans="1:5" ht="12.75">
      <c r="A45" s="30" t="s">
        <v>45</v>
      </c>
      <c r="E45" s="31" t="s">
        <v>296</v>
      </c>
    </row>
    <row r="46" spans="1:5" ht="25.5">
      <c r="A46" t="s">
        <v>47</v>
      </c>
      <c r="E46" s="29" t="s">
        <v>125</v>
      </c>
    </row>
    <row r="47" spans="1:16" ht="12.75">
      <c r="A47" s="18" t="s">
        <v>39</v>
      </c>
      <c s="23" t="s">
        <v>36</v>
      </c>
      <c s="23" t="s">
        <v>151</v>
      </c>
      <c s="18" t="s">
        <v>41</v>
      </c>
      <c s="24" t="s">
        <v>152</v>
      </c>
      <c s="25" t="s">
        <v>111</v>
      </c>
      <c s="26">
        <v>30</v>
      </c>
      <c s="27">
        <v>0</v>
      </c>
      <c s="27">
        <f>ROUND(ROUND(H47,2)*ROUND(G47,3),2)</f>
      </c>
      <c r="O47">
        <f>(I47*21)/100</f>
      </c>
      <c t="s">
        <v>17</v>
      </c>
    </row>
    <row r="48" spans="1:5" ht="25.5">
      <c r="A48" s="28" t="s">
        <v>44</v>
      </c>
      <c r="E48" s="29" t="s">
        <v>153</v>
      </c>
    </row>
    <row r="49" spans="1:5" ht="12.75">
      <c r="A49" s="30" t="s">
        <v>45</v>
      </c>
      <c r="E49" s="31" t="s">
        <v>334</v>
      </c>
    </row>
    <row r="50" spans="1:5" ht="63.75">
      <c r="A50" t="s">
        <v>47</v>
      </c>
      <c r="E50" s="29" t="s">
        <v>155</v>
      </c>
    </row>
    <row r="51" spans="1:16" ht="12.75">
      <c r="A51" s="18" t="s">
        <v>39</v>
      </c>
      <c s="23" t="s">
        <v>87</v>
      </c>
      <c s="23" t="s">
        <v>157</v>
      </c>
      <c s="18" t="s">
        <v>41</v>
      </c>
      <c s="24" t="s">
        <v>158</v>
      </c>
      <c s="25" t="s">
        <v>111</v>
      </c>
      <c s="26">
        <v>30</v>
      </c>
      <c s="27">
        <v>0</v>
      </c>
      <c s="27">
        <f>ROUND(ROUND(H51,2)*ROUND(G51,3),2)</f>
      </c>
      <c r="O51">
        <f>(I51*21)/100</f>
      </c>
      <c t="s">
        <v>17</v>
      </c>
    </row>
    <row r="52" spans="1:5" ht="12.75">
      <c r="A52" s="28" t="s">
        <v>44</v>
      </c>
      <c r="E52" s="29" t="s">
        <v>159</v>
      </c>
    </row>
    <row r="53" spans="1:5" ht="12.75">
      <c r="A53" s="30" t="s">
        <v>45</v>
      </c>
      <c r="E53" s="31" t="s">
        <v>335</v>
      </c>
    </row>
    <row r="54" spans="1:5" ht="25.5">
      <c r="A54" t="s">
        <v>47</v>
      </c>
      <c r="E54" s="29" t="s">
        <v>119</v>
      </c>
    </row>
    <row r="55" spans="1:16" ht="12.75">
      <c r="A55" s="18" t="s">
        <v>39</v>
      </c>
      <c s="23" t="s">
        <v>146</v>
      </c>
      <c s="23" t="s">
        <v>162</v>
      </c>
      <c s="18" t="s">
        <v>41</v>
      </c>
      <c s="24" t="s">
        <v>163</v>
      </c>
      <c s="25" t="s">
        <v>122</v>
      </c>
      <c s="26">
        <v>3780</v>
      </c>
      <c s="27">
        <v>0</v>
      </c>
      <c s="27">
        <f>ROUND(ROUND(H55,2)*ROUND(G55,3),2)</f>
      </c>
      <c r="O55">
        <f>(I55*21)/100</f>
      </c>
      <c t="s">
        <v>17</v>
      </c>
    </row>
    <row r="56" spans="1:5" ht="12.75">
      <c r="A56" s="28" t="s">
        <v>44</v>
      </c>
      <c r="E56" s="29" t="s">
        <v>291</v>
      </c>
    </row>
    <row r="57" spans="1:5" ht="12.75">
      <c r="A57" s="30" t="s">
        <v>45</v>
      </c>
      <c r="E57" s="31" t="s">
        <v>336</v>
      </c>
    </row>
    <row r="58" spans="1:5" ht="25.5">
      <c r="A58" t="s">
        <v>47</v>
      </c>
      <c r="E58" s="29" t="s">
        <v>166</v>
      </c>
    </row>
    <row r="59" spans="1:16" ht="12.75">
      <c r="A59" s="18" t="s">
        <v>39</v>
      </c>
      <c s="23" t="s">
        <v>150</v>
      </c>
      <c s="23" t="s">
        <v>168</v>
      </c>
      <c s="18" t="s">
        <v>41</v>
      </c>
      <c s="24" t="s">
        <v>169</v>
      </c>
      <c s="25" t="s">
        <v>170</v>
      </c>
      <c s="26">
        <v>3.75</v>
      </c>
      <c s="27">
        <v>0</v>
      </c>
      <c s="27">
        <f>ROUND(ROUND(H59,2)*ROUND(G59,3),2)</f>
      </c>
      <c r="O59">
        <f>(I59*21)/100</f>
      </c>
      <c t="s">
        <v>17</v>
      </c>
    </row>
    <row r="60" spans="1:5" ht="38.25">
      <c r="A60" s="28" t="s">
        <v>44</v>
      </c>
      <c r="E60" s="29" t="s">
        <v>171</v>
      </c>
    </row>
    <row r="61" spans="1:5" ht="12.75">
      <c r="A61" s="30" t="s">
        <v>45</v>
      </c>
      <c r="E61" s="31" t="s">
        <v>293</v>
      </c>
    </row>
    <row r="62" spans="1:5" ht="38.25">
      <c r="A62" t="s">
        <v>47</v>
      </c>
      <c r="E62" s="29" t="s">
        <v>173</v>
      </c>
    </row>
    <row r="63" spans="1:16" ht="12.75">
      <c r="A63" s="18" t="s">
        <v>39</v>
      </c>
      <c s="23" t="s">
        <v>156</v>
      </c>
      <c s="23" t="s">
        <v>175</v>
      </c>
      <c s="18" t="s">
        <v>41</v>
      </c>
      <c s="24" t="s">
        <v>176</v>
      </c>
      <c s="25" t="s">
        <v>170</v>
      </c>
      <c s="26">
        <v>3.75</v>
      </c>
      <c s="27">
        <v>0</v>
      </c>
      <c s="27">
        <f>ROUND(ROUND(H63,2)*ROUND(G63,3),2)</f>
      </c>
      <c r="O63">
        <f>(I63*21)/100</f>
      </c>
      <c t="s">
        <v>17</v>
      </c>
    </row>
    <row r="64" spans="1:5" ht="12.75">
      <c r="A64" s="28" t="s">
        <v>44</v>
      </c>
      <c r="E64" s="29" t="s">
        <v>177</v>
      </c>
    </row>
    <row r="65" spans="1:5" ht="12.75">
      <c r="A65" s="30" t="s">
        <v>45</v>
      </c>
      <c r="E65" s="31" t="s">
        <v>293</v>
      </c>
    </row>
    <row r="66" spans="1:5" ht="25.5">
      <c r="A66" t="s">
        <v>47</v>
      </c>
      <c r="E66" s="29" t="s">
        <v>178</v>
      </c>
    </row>
    <row r="67" spans="1:16" ht="12.75">
      <c r="A67" s="18" t="s">
        <v>39</v>
      </c>
      <c s="23" t="s">
        <v>161</v>
      </c>
      <c s="23" t="s">
        <v>180</v>
      </c>
      <c s="18" t="s">
        <v>41</v>
      </c>
      <c s="24" t="s">
        <v>181</v>
      </c>
      <c s="25" t="s">
        <v>111</v>
      </c>
      <c s="26">
        <v>3</v>
      </c>
      <c s="27">
        <v>0</v>
      </c>
      <c s="27">
        <f>ROUND(ROUND(H67,2)*ROUND(G67,3),2)</f>
      </c>
      <c r="O67">
        <f>(I67*21)/100</f>
      </c>
      <c t="s">
        <v>17</v>
      </c>
    </row>
    <row r="68" spans="1:5" ht="63.75">
      <c r="A68" s="28" t="s">
        <v>44</v>
      </c>
      <c r="E68" s="29" t="s">
        <v>182</v>
      </c>
    </row>
    <row r="69" spans="1:5" ht="12.75">
      <c r="A69" s="30" t="s">
        <v>45</v>
      </c>
      <c r="E69" s="31" t="s">
        <v>294</v>
      </c>
    </row>
    <row r="70" spans="1:5" ht="76.5">
      <c r="A70" t="s">
        <v>47</v>
      </c>
      <c r="E70" s="29" t="s">
        <v>184</v>
      </c>
    </row>
    <row r="71" spans="1:16" ht="12.75">
      <c r="A71" s="18" t="s">
        <v>39</v>
      </c>
      <c s="23" t="s">
        <v>167</v>
      </c>
      <c s="23" t="s">
        <v>186</v>
      </c>
      <c s="18" t="s">
        <v>41</v>
      </c>
      <c s="24" t="s">
        <v>187</v>
      </c>
      <c s="25" t="s">
        <v>111</v>
      </c>
      <c s="26">
        <v>3</v>
      </c>
      <c s="27">
        <v>0</v>
      </c>
      <c s="27">
        <f>ROUND(ROUND(H71,2)*ROUND(G71,3),2)</f>
      </c>
      <c r="O71">
        <f>(I71*21)/100</f>
      </c>
      <c t="s">
        <v>17</v>
      </c>
    </row>
    <row r="72" spans="1:5" ht="12.75">
      <c r="A72" s="28" t="s">
        <v>44</v>
      </c>
      <c r="E72" s="29" t="s">
        <v>188</v>
      </c>
    </row>
    <row r="73" spans="1:5" ht="12.75">
      <c r="A73" s="30" t="s">
        <v>45</v>
      </c>
      <c r="E73" s="31" t="s">
        <v>294</v>
      </c>
    </row>
    <row r="74" spans="1:5" ht="25.5">
      <c r="A74" t="s">
        <v>47</v>
      </c>
      <c r="E74" s="29" t="s">
        <v>190</v>
      </c>
    </row>
    <row r="75" spans="1:16" ht="12.75">
      <c r="A75" s="18" t="s">
        <v>39</v>
      </c>
      <c s="23" t="s">
        <v>174</v>
      </c>
      <c s="23" t="s">
        <v>192</v>
      </c>
      <c s="18" t="s">
        <v>41</v>
      </c>
      <c s="24" t="s">
        <v>193</v>
      </c>
      <c s="25" t="s">
        <v>122</v>
      </c>
      <c s="26">
        <v>378</v>
      </c>
      <c s="27">
        <v>0</v>
      </c>
      <c s="27">
        <f>ROUND(ROUND(H75,2)*ROUND(G75,3),2)</f>
      </c>
      <c r="O75">
        <f>(I75*21)/100</f>
      </c>
      <c t="s">
        <v>17</v>
      </c>
    </row>
    <row r="76" spans="1:5" ht="12.75">
      <c r="A76" s="28" t="s">
        <v>44</v>
      </c>
      <c r="E76" s="29" t="s">
        <v>295</v>
      </c>
    </row>
    <row r="77" spans="1:5" ht="12.75">
      <c r="A77" s="30" t="s">
        <v>45</v>
      </c>
      <c r="E77" s="31" t="s">
        <v>296</v>
      </c>
    </row>
    <row r="78" spans="1:5" ht="25.5">
      <c r="A78" t="s">
        <v>47</v>
      </c>
      <c r="E78" s="29" t="s">
        <v>196</v>
      </c>
    </row>
    <row r="79" spans="1:16" ht="12.75">
      <c r="A79" s="18" t="s">
        <v>39</v>
      </c>
      <c s="23" t="s">
        <v>179</v>
      </c>
      <c s="23" t="s">
        <v>201</v>
      </c>
      <c s="18" t="s">
        <v>41</v>
      </c>
      <c s="24" t="s">
        <v>202</v>
      </c>
      <c s="25" t="s">
        <v>111</v>
      </c>
      <c s="26">
        <v>1</v>
      </c>
      <c s="27">
        <v>0</v>
      </c>
      <c s="27">
        <f>ROUND(ROUND(H79,2)*ROUND(G79,3),2)</f>
      </c>
      <c r="O79">
        <f>(I79*21)/100</f>
      </c>
      <c t="s">
        <v>17</v>
      </c>
    </row>
    <row r="80" spans="1:5" ht="63.75">
      <c r="A80" s="28" t="s">
        <v>44</v>
      </c>
      <c r="E80" s="29" t="s">
        <v>337</v>
      </c>
    </row>
    <row r="81" spans="1:5" ht="12.75">
      <c r="A81" s="30" t="s">
        <v>45</v>
      </c>
      <c r="E81" s="31" t="s">
        <v>46</v>
      </c>
    </row>
    <row r="82" spans="1:5" ht="76.5">
      <c r="A82" t="s">
        <v>47</v>
      </c>
      <c r="E82" s="29" t="s">
        <v>184</v>
      </c>
    </row>
    <row r="83" spans="1:16" ht="12.75">
      <c r="A83" s="18" t="s">
        <v>39</v>
      </c>
      <c s="23" t="s">
        <v>185</v>
      </c>
      <c s="23" t="s">
        <v>205</v>
      </c>
      <c s="18" t="s">
        <v>41</v>
      </c>
      <c s="24" t="s">
        <v>206</v>
      </c>
      <c s="25" t="s">
        <v>111</v>
      </c>
      <c s="26">
        <v>1</v>
      </c>
      <c s="27">
        <v>0</v>
      </c>
      <c s="27">
        <f>ROUND(ROUND(H83,2)*ROUND(G83,3),2)</f>
      </c>
      <c r="O83">
        <f>(I83*21)/100</f>
      </c>
      <c t="s">
        <v>17</v>
      </c>
    </row>
    <row r="84" spans="1:5" ht="12.75">
      <c r="A84" s="28" t="s">
        <v>44</v>
      </c>
      <c r="E84" s="29" t="s">
        <v>207</v>
      </c>
    </row>
    <row r="85" spans="1:5" ht="12.75">
      <c r="A85" s="30" t="s">
        <v>45</v>
      </c>
      <c r="E85" s="31" t="s">
        <v>46</v>
      </c>
    </row>
    <row r="86" spans="1:5" ht="25.5">
      <c r="A86" t="s">
        <v>47</v>
      </c>
      <c r="E86" s="29" t="s">
        <v>190</v>
      </c>
    </row>
    <row r="87" spans="1:16" ht="12.75">
      <c r="A87" s="18" t="s">
        <v>39</v>
      </c>
      <c s="23" t="s">
        <v>191</v>
      </c>
      <c s="23" t="s">
        <v>209</v>
      </c>
      <c s="18" t="s">
        <v>41</v>
      </c>
      <c s="24" t="s">
        <v>210</v>
      </c>
      <c s="25" t="s">
        <v>122</v>
      </c>
      <c s="26">
        <v>126</v>
      </c>
      <c s="27">
        <v>0</v>
      </c>
      <c s="27">
        <f>ROUND(ROUND(H87,2)*ROUND(G87,3),2)</f>
      </c>
      <c r="O87">
        <f>(I87*21)/100</f>
      </c>
      <c t="s">
        <v>17</v>
      </c>
    </row>
    <row r="88" spans="1:5" ht="12.75">
      <c r="A88" s="28" t="s">
        <v>44</v>
      </c>
      <c r="E88" s="29" t="s">
        <v>299</v>
      </c>
    </row>
    <row r="89" spans="1:5" ht="12.75">
      <c r="A89" s="30" t="s">
        <v>45</v>
      </c>
      <c r="E89" s="31" t="s">
        <v>338</v>
      </c>
    </row>
    <row r="90" spans="1:5" ht="25.5">
      <c r="A90" t="s">
        <v>47</v>
      </c>
      <c r="E90" s="29" t="s">
        <v>196</v>
      </c>
    </row>
    <row r="91" spans="1:16" ht="12.75">
      <c r="A91" s="18" t="s">
        <v>39</v>
      </c>
      <c s="23" t="s">
        <v>197</v>
      </c>
      <c s="23" t="s">
        <v>301</v>
      </c>
      <c s="18" t="s">
        <v>41</v>
      </c>
      <c s="24" t="s">
        <v>302</v>
      </c>
      <c s="25" t="s">
        <v>111</v>
      </c>
      <c s="26">
        <v>1</v>
      </c>
      <c s="27">
        <v>0</v>
      </c>
      <c s="27">
        <f>ROUND(ROUND(H91,2)*ROUND(G91,3),2)</f>
      </c>
      <c r="O91">
        <f>(I91*21)/100</f>
      </c>
      <c t="s">
        <v>17</v>
      </c>
    </row>
    <row r="92" spans="1:5" ht="63.75">
      <c r="A92" s="28" t="s">
        <v>44</v>
      </c>
      <c r="E92" s="29" t="s">
        <v>303</v>
      </c>
    </row>
    <row r="93" spans="1:5" ht="12.75">
      <c r="A93" s="30" t="s">
        <v>45</v>
      </c>
      <c r="E93" s="31" t="s">
        <v>46</v>
      </c>
    </row>
    <row r="94" spans="1:5" ht="76.5">
      <c r="A94" t="s">
        <v>47</v>
      </c>
      <c r="E94" s="29" t="s">
        <v>184</v>
      </c>
    </row>
    <row r="95" spans="1:16" ht="12.75">
      <c r="A95" s="18" t="s">
        <v>39</v>
      </c>
      <c s="23" t="s">
        <v>200</v>
      </c>
      <c s="23" t="s">
        <v>304</v>
      </c>
      <c s="18" t="s">
        <v>41</v>
      </c>
      <c s="24" t="s">
        <v>305</v>
      </c>
      <c s="25" t="s">
        <v>111</v>
      </c>
      <c s="26">
        <v>1</v>
      </c>
      <c s="27">
        <v>0</v>
      </c>
      <c s="27">
        <f>ROUND(ROUND(H95,2)*ROUND(G95,3),2)</f>
      </c>
      <c r="O95">
        <f>(I95*21)/100</f>
      </c>
      <c t="s">
        <v>17</v>
      </c>
    </row>
    <row r="96" spans="1:5" ht="12.75">
      <c r="A96" s="28" t="s">
        <v>44</v>
      </c>
      <c r="E96" s="29" t="s">
        <v>306</v>
      </c>
    </row>
    <row r="97" spans="1:5" ht="12.75">
      <c r="A97" s="30" t="s">
        <v>45</v>
      </c>
      <c r="E97" s="31" t="s">
        <v>46</v>
      </c>
    </row>
    <row r="98" spans="1:5" ht="25.5">
      <c r="A98" t="s">
        <v>47</v>
      </c>
      <c r="E98" s="29" t="s">
        <v>190</v>
      </c>
    </row>
    <row r="99" spans="1:16" ht="12.75">
      <c r="A99" s="18" t="s">
        <v>39</v>
      </c>
      <c s="23" t="s">
        <v>204</v>
      </c>
      <c s="23" t="s">
        <v>307</v>
      </c>
      <c s="18" t="s">
        <v>41</v>
      </c>
      <c s="24" t="s">
        <v>308</v>
      </c>
      <c s="25" t="s">
        <v>122</v>
      </c>
      <c s="26">
        <v>126</v>
      </c>
      <c s="27">
        <v>0</v>
      </c>
      <c s="27">
        <f>ROUND(ROUND(H99,2)*ROUND(G99,3),2)</f>
      </c>
      <c r="O99">
        <f>(I99*21)/100</f>
      </c>
      <c t="s">
        <v>17</v>
      </c>
    </row>
    <row r="100" spans="1:5" ht="12.75">
      <c r="A100" s="28" t="s">
        <v>44</v>
      </c>
      <c r="E100" s="29" t="s">
        <v>309</v>
      </c>
    </row>
    <row r="101" spans="1:5" ht="12.75">
      <c r="A101" s="30" t="s">
        <v>45</v>
      </c>
      <c r="E101" s="31" t="s">
        <v>338</v>
      </c>
    </row>
    <row r="102" spans="1:5" ht="25.5">
      <c r="A102" t="s">
        <v>47</v>
      </c>
      <c r="E102" s="29" t="s">
        <v>196</v>
      </c>
    </row>
    <row r="103" spans="1:16" ht="12.75">
      <c r="A103" s="18" t="s">
        <v>39</v>
      </c>
      <c s="23" t="s">
        <v>208</v>
      </c>
      <c s="23" t="s">
        <v>214</v>
      </c>
      <c s="18" t="s">
        <v>41</v>
      </c>
      <c s="24" t="s">
        <v>215</v>
      </c>
      <c s="25" t="s">
        <v>111</v>
      </c>
      <c s="26">
        <v>3</v>
      </c>
      <c s="27">
        <v>0</v>
      </c>
      <c s="27">
        <f>ROUND(ROUND(H103,2)*ROUND(G103,3),2)</f>
      </c>
      <c r="O103">
        <f>(I103*21)/100</f>
      </c>
      <c t="s">
        <v>17</v>
      </c>
    </row>
    <row r="104" spans="1:5" ht="63.75">
      <c r="A104" s="28" t="s">
        <v>44</v>
      </c>
      <c r="E104" s="29" t="s">
        <v>216</v>
      </c>
    </row>
    <row r="105" spans="1:5" ht="12.75">
      <c r="A105" s="30" t="s">
        <v>45</v>
      </c>
      <c r="E105" s="31" t="s">
        <v>294</v>
      </c>
    </row>
    <row r="106" spans="1:5" ht="76.5">
      <c r="A106" t="s">
        <v>47</v>
      </c>
      <c r="E106" s="29" t="s">
        <v>184</v>
      </c>
    </row>
    <row r="107" spans="1:16" ht="12.75">
      <c r="A107" s="18" t="s">
        <v>39</v>
      </c>
      <c s="23" t="s">
        <v>213</v>
      </c>
      <c s="23" t="s">
        <v>218</v>
      </c>
      <c s="18" t="s">
        <v>41</v>
      </c>
      <c s="24" t="s">
        <v>219</v>
      </c>
      <c s="25" t="s">
        <v>111</v>
      </c>
      <c s="26">
        <v>3</v>
      </c>
      <c s="27">
        <v>0</v>
      </c>
      <c s="27">
        <f>ROUND(ROUND(H107,2)*ROUND(G107,3),2)</f>
      </c>
      <c r="O107">
        <f>(I107*21)/100</f>
      </c>
      <c t="s">
        <v>17</v>
      </c>
    </row>
    <row r="108" spans="1:5" ht="12.75">
      <c r="A108" s="28" t="s">
        <v>44</v>
      </c>
      <c r="E108" s="29" t="s">
        <v>220</v>
      </c>
    </row>
    <row r="109" spans="1:5" ht="12.75">
      <c r="A109" s="30" t="s">
        <v>45</v>
      </c>
      <c r="E109" s="31" t="s">
        <v>294</v>
      </c>
    </row>
    <row r="110" spans="1:5" ht="25.5">
      <c r="A110" t="s">
        <v>47</v>
      </c>
      <c r="E110" s="29" t="s">
        <v>190</v>
      </c>
    </row>
    <row r="111" spans="1:16" ht="12.75">
      <c r="A111" s="18" t="s">
        <v>39</v>
      </c>
      <c s="23" t="s">
        <v>217</v>
      </c>
      <c s="23" t="s">
        <v>222</v>
      </c>
      <c s="18" t="s">
        <v>41</v>
      </c>
      <c s="24" t="s">
        <v>223</v>
      </c>
      <c s="25" t="s">
        <v>122</v>
      </c>
      <c s="26">
        <v>378</v>
      </c>
      <c s="27">
        <v>0</v>
      </c>
      <c s="27">
        <f>ROUND(ROUND(H111,2)*ROUND(G111,3),2)</f>
      </c>
      <c r="O111">
        <f>(I111*21)/100</f>
      </c>
      <c t="s">
        <v>17</v>
      </c>
    </row>
    <row r="112" spans="1:5" ht="12.75">
      <c r="A112" s="28" t="s">
        <v>44</v>
      </c>
      <c r="E112" s="29" t="s">
        <v>311</v>
      </c>
    </row>
    <row r="113" spans="1:5" ht="12.75">
      <c r="A113" s="30" t="s">
        <v>45</v>
      </c>
      <c r="E113" s="31" t="s">
        <v>296</v>
      </c>
    </row>
    <row r="114" spans="1:5" ht="25.5">
      <c r="A114" t="s">
        <v>47</v>
      </c>
      <c r="E114" s="29" t="s">
        <v>196</v>
      </c>
    </row>
    <row r="115" spans="1:16" ht="12.75">
      <c r="A115" s="18" t="s">
        <v>39</v>
      </c>
      <c s="23" t="s">
        <v>221</v>
      </c>
      <c s="23" t="s">
        <v>226</v>
      </c>
      <c s="18" t="s">
        <v>41</v>
      </c>
      <c s="24" t="s">
        <v>227</v>
      </c>
      <c s="25" t="s">
        <v>111</v>
      </c>
      <c s="26">
        <v>3</v>
      </c>
      <c s="27">
        <v>0</v>
      </c>
      <c s="27">
        <f>ROUND(ROUND(H115,2)*ROUND(G115,3),2)</f>
      </c>
      <c r="O115">
        <f>(I115*21)/100</f>
      </c>
      <c t="s">
        <v>17</v>
      </c>
    </row>
    <row r="116" spans="1:5" ht="38.25">
      <c r="A116" s="28" t="s">
        <v>44</v>
      </c>
      <c r="E116" s="29" t="s">
        <v>339</v>
      </c>
    </row>
    <row r="117" spans="1:5" ht="12.75">
      <c r="A117" s="30" t="s">
        <v>45</v>
      </c>
      <c r="E117" s="31" t="s">
        <v>294</v>
      </c>
    </row>
    <row r="118" spans="1:5" ht="63.75">
      <c r="A118" t="s">
        <v>47</v>
      </c>
      <c r="E118" s="29" t="s">
        <v>229</v>
      </c>
    </row>
    <row r="119" spans="1:16" ht="12.75">
      <c r="A119" s="18" t="s">
        <v>39</v>
      </c>
      <c s="23" t="s">
        <v>225</v>
      </c>
      <c s="23" t="s">
        <v>231</v>
      </c>
      <c s="18" t="s">
        <v>41</v>
      </c>
      <c s="24" t="s">
        <v>232</v>
      </c>
      <c s="25" t="s">
        <v>111</v>
      </c>
      <c s="26">
        <v>3</v>
      </c>
      <c s="27">
        <v>0</v>
      </c>
      <c s="27">
        <f>ROUND(ROUND(H119,2)*ROUND(G119,3),2)</f>
      </c>
      <c r="O119">
        <f>(I119*21)/100</f>
      </c>
      <c t="s">
        <v>17</v>
      </c>
    </row>
    <row r="120" spans="1:5" ht="12.75">
      <c r="A120" s="28" t="s">
        <v>44</v>
      </c>
      <c r="E120" s="29" t="s">
        <v>233</v>
      </c>
    </row>
    <row r="121" spans="1:5" ht="12.75">
      <c r="A121" s="30" t="s">
        <v>45</v>
      </c>
      <c r="E121" s="31" t="s">
        <v>294</v>
      </c>
    </row>
    <row r="122" spans="1:5" ht="25.5">
      <c r="A122" t="s">
        <v>47</v>
      </c>
      <c r="E122" s="29" t="s">
        <v>190</v>
      </c>
    </row>
    <row r="123" spans="1:16" ht="12.75">
      <c r="A123" s="18" t="s">
        <v>39</v>
      </c>
      <c s="23" t="s">
        <v>230</v>
      </c>
      <c s="23" t="s">
        <v>235</v>
      </c>
      <c s="18" t="s">
        <v>41</v>
      </c>
      <c s="24" t="s">
        <v>236</v>
      </c>
      <c s="25" t="s">
        <v>122</v>
      </c>
      <c s="26">
        <v>378</v>
      </c>
      <c s="27">
        <v>0</v>
      </c>
      <c s="27">
        <f>ROUND(ROUND(H123,2)*ROUND(G123,3),2)</f>
      </c>
      <c r="O123">
        <f>(I123*21)/100</f>
      </c>
      <c t="s">
        <v>17</v>
      </c>
    </row>
    <row r="124" spans="1:5" ht="12.75">
      <c r="A124" s="28" t="s">
        <v>44</v>
      </c>
      <c r="E124" s="29" t="s">
        <v>314</v>
      </c>
    </row>
    <row r="125" spans="1:5" ht="12.75">
      <c r="A125" s="30" t="s">
        <v>45</v>
      </c>
      <c r="E125" s="31" t="s">
        <v>296</v>
      </c>
    </row>
    <row r="126" spans="1:5" ht="25.5">
      <c r="A126" t="s">
        <v>47</v>
      </c>
      <c r="E126" s="29" t="s">
        <v>196</v>
      </c>
    </row>
    <row r="127" spans="1:16" ht="12.75">
      <c r="A127" s="18" t="s">
        <v>39</v>
      </c>
      <c s="23" t="s">
        <v>234</v>
      </c>
      <c s="23" t="s">
        <v>239</v>
      </c>
      <c s="18" t="s">
        <v>41</v>
      </c>
      <c s="24" t="s">
        <v>240</v>
      </c>
      <c s="25" t="s">
        <v>111</v>
      </c>
      <c s="26">
        <v>15</v>
      </c>
      <c s="27">
        <v>0</v>
      </c>
      <c s="27">
        <f>ROUND(ROUND(H127,2)*ROUND(G127,3),2)</f>
      </c>
      <c r="O127">
        <f>(I127*21)/100</f>
      </c>
      <c t="s">
        <v>17</v>
      </c>
    </row>
    <row r="128" spans="1:5" ht="38.25">
      <c r="A128" s="28" t="s">
        <v>44</v>
      </c>
      <c r="E128" s="29" t="s">
        <v>340</v>
      </c>
    </row>
    <row r="129" spans="1:5" ht="12.75">
      <c r="A129" s="30" t="s">
        <v>45</v>
      </c>
      <c r="E129" s="31" t="s">
        <v>317</v>
      </c>
    </row>
    <row r="130" spans="1:5" ht="63.75">
      <c r="A130" t="s">
        <v>47</v>
      </c>
      <c r="E130" s="29" t="s">
        <v>229</v>
      </c>
    </row>
    <row r="131" spans="1:16" ht="12.75">
      <c r="A131" s="18" t="s">
        <v>39</v>
      </c>
      <c s="23" t="s">
        <v>238</v>
      </c>
      <c s="23" t="s">
        <v>244</v>
      </c>
      <c s="18" t="s">
        <v>41</v>
      </c>
      <c s="24" t="s">
        <v>245</v>
      </c>
      <c s="25" t="s">
        <v>111</v>
      </c>
      <c s="26">
        <v>15</v>
      </c>
      <c s="27">
        <v>0</v>
      </c>
      <c s="27">
        <f>ROUND(ROUND(H131,2)*ROUND(G131,3),2)</f>
      </c>
      <c r="O131">
        <f>(I131*21)/100</f>
      </c>
      <c t="s">
        <v>17</v>
      </c>
    </row>
    <row r="132" spans="1:5" ht="12.75">
      <c r="A132" s="28" t="s">
        <v>44</v>
      </c>
      <c r="E132" s="29" t="s">
        <v>246</v>
      </c>
    </row>
    <row r="133" spans="1:5" ht="12.75">
      <c r="A133" s="30" t="s">
        <v>45</v>
      </c>
      <c r="E133" s="31" t="s">
        <v>317</v>
      </c>
    </row>
    <row r="134" spans="1:5" ht="25.5">
      <c r="A134" t="s">
        <v>47</v>
      </c>
      <c r="E134" s="29" t="s">
        <v>190</v>
      </c>
    </row>
    <row r="135" spans="1:16" ht="12.75">
      <c r="A135" s="18" t="s">
        <v>39</v>
      </c>
      <c s="23" t="s">
        <v>243</v>
      </c>
      <c s="23" t="s">
        <v>249</v>
      </c>
      <c s="18" t="s">
        <v>41</v>
      </c>
      <c s="24" t="s">
        <v>250</v>
      </c>
      <c s="25" t="s">
        <v>122</v>
      </c>
      <c s="26">
        <v>1890</v>
      </c>
      <c s="27">
        <v>0</v>
      </c>
      <c s="27">
        <f>ROUND(ROUND(H135,2)*ROUND(G135,3),2)</f>
      </c>
      <c r="O135">
        <f>(I135*21)/100</f>
      </c>
      <c t="s">
        <v>17</v>
      </c>
    </row>
    <row r="136" spans="1:5" ht="12.75">
      <c r="A136" s="28" t="s">
        <v>44</v>
      </c>
      <c r="E136" s="29" t="s">
        <v>318</v>
      </c>
    </row>
    <row r="137" spans="1:5" ht="12.75">
      <c r="A137" s="30" t="s">
        <v>45</v>
      </c>
      <c r="E137" s="31" t="s">
        <v>319</v>
      </c>
    </row>
    <row r="138" spans="1:5" ht="25.5">
      <c r="A138" t="s">
        <v>47</v>
      </c>
      <c r="E138" s="29" t="s">
        <v>196</v>
      </c>
    </row>
    <row r="139" spans="1:16" ht="25.5">
      <c r="A139" s="18" t="s">
        <v>39</v>
      </c>
      <c s="23" t="s">
        <v>248</v>
      </c>
      <c s="23" t="s">
        <v>257</v>
      </c>
      <c s="18" t="s">
        <v>41</v>
      </c>
      <c s="24" t="s">
        <v>258</v>
      </c>
      <c s="25" t="s">
        <v>111</v>
      </c>
      <c s="26">
        <v>33</v>
      </c>
      <c s="27">
        <v>0</v>
      </c>
      <c s="27">
        <f>ROUND(ROUND(H139,2)*ROUND(G139,3),2)</f>
      </c>
      <c r="O139">
        <f>(I139*21)/100</f>
      </c>
      <c t="s">
        <v>17</v>
      </c>
    </row>
    <row r="140" spans="1:5" ht="38.25">
      <c r="A140" s="28" t="s">
        <v>44</v>
      </c>
      <c r="E140" s="29" t="s">
        <v>320</v>
      </c>
    </row>
    <row r="141" spans="1:5" ht="12.75">
      <c r="A141" s="30" t="s">
        <v>45</v>
      </c>
      <c r="E141" s="31" t="s">
        <v>341</v>
      </c>
    </row>
    <row r="142" spans="1:5" ht="63.75">
      <c r="A142" t="s">
        <v>47</v>
      </c>
      <c r="E142" s="29" t="s">
        <v>229</v>
      </c>
    </row>
    <row r="143" spans="1:16" ht="12.75">
      <c r="A143" s="18" t="s">
        <v>39</v>
      </c>
      <c s="23" t="s">
        <v>253</v>
      </c>
      <c s="23" t="s">
        <v>262</v>
      </c>
      <c s="18" t="s">
        <v>41</v>
      </c>
      <c s="24" t="s">
        <v>263</v>
      </c>
      <c s="25" t="s">
        <v>111</v>
      </c>
      <c s="26">
        <v>33</v>
      </c>
      <c s="27">
        <v>0</v>
      </c>
      <c s="27">
        <f>ROUND(ROUND(H143,2)*ROUND(G143,3),2)</f>
      </c>
      <c r="O143">
        <f>(I143*21)/100</f>
      </c>
      <c t="s">
        <v>17</v>
      </c>
    </row>
    <row r="144" spans="1:5" ht="12.75">
      <c r="A144" s="28" t="s">
        <v>44</v>
      </c>
      <c r="E144" s="29" t="s">
        <v>264</v>
      </c>
    </row>
    <row r="145" spans="1:5" ht="12.75">
      <c r="A145" s="30" t="s">
        <v>45</v>
      </c>
      <c r="E145" s="31" t="s">
        <v>342</v>
      </c>
    </row>
    <row r="146" spans="1:5" ht="25.5">
      <c r="A146" t="s">
        <v>47</v>
      </c>
      <c r="E146" s="29" t="s">
        <v>190</v>
      </c>
    </row>
    <row r="147" spans="1:16" ht="12.75">
      <c r="A147" s="18" t="s">
        <v>39</v>
      </c>
      <c s="23" t="s">
        <v>256</v>
      </c>
      <c s="23" t="s">
        <v>267</v>
      </c>
      <c s="18" t="s">
        <v>41</v>
      </c>
      <c s="24" t="s">
        <v>268</v>
      </c>
      <c s="25" t="s">
        <v>122</v>
      </c>
      <c s="26">
        <v>4158</v>
      </c>
      <c s="27">
        <v>0</v>
      </c>
      <c s="27">
        <f>ROUND(ROUND(H147,2)*ROUND(G147,3),2)</f>
      </c>
      <c r="O147">
        <f>(I147*21)/100</f>
      </c>
      <c t="s">
        <v>17</v>
      </c>
    </row>
    <row r="148" spans="1:5" ht="12.75">
      <c r="A148" s="28" t="s">
        <v>44</v>
      </c>
      <c r="E148" s="29" t="s">
        <v>323</v>
      </c>
    </row>
    <row r="149" spans="1:5" ht="12.75">
      <c r="A149" s="30" t="s">
        <v>45</v>
      </c>
      <c r="E149" s="31" t="s">
        <v>343</v>
      </c>
    </row>
    <row r="150" spans="1:5" ht="25.5">
      <c r="A150" t="s">
        <v>47</v>
      </c>
      <c r="E150" s="29" t="s">
        <v>196</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0+O8+O21+O42+O47+O56+O69+O78</f>
      </c>
      <c t="s">
        <v>16</v>
      </c>
    </row>
    <row r="3" spans="1:16" ht="15" customHeight="1">
      <c r="A3" t="s">
        <v>1</v>
      </c>
      <c s="8" t="s">
        <v>4</v>
      </c>
      <c s="9" t="s">
        <v>5</v>
      </c>
      <c s="1"/>
      <c s="10" t="s">
        <v>6</v>
      </c>
      <c s="1"/>
      <c s="4"/>
      <c s="3" t="s">
        <v>344</v>
      </c>
      <c s="32">
        <f>0+I8+I21+I42+I47+I56+I69+I78</f>
      </c>
      <c r="O3" t="s">
        <v>13</v>
      </c>
      <c t="s">
        <v>17</v>
      </c>
    </row>
    <row r="4" spans="1:16" ht="15" customHeight="1">
      <c r="A4" t="s">
        <v>7</v>
      </c>
      <c s="12" t="s">
        <v>12</v>
      </c>
      <c s="13" t="s">
        <v>344</v>
      </c>
      <c s="5"/>
      <c s="14" t="s">
        <v>345</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0+I9+I13+I17</f>
      </c>
      <c>
        <f>0+O9+O13+O17</f>
      </c>
    </row>
    <row r="9" spans="1:16" ht="12.75">
      <c r="A9" s="18" t="s">
        <v>39</v>
      </c>
      <c s="23" t="s">
        <v>23</v>
      </c>
      <c s="23" t="s">
        <v>346</v>
      </c>
      <c s="18" t="s">
        <v>23</v>
      </c>
      <c s="24" t="s">
        <v>347</v>
      </c>
      <c s="25" t="s">
        <v>98</v>
      </c>
      <c s="26">
        <v>38.72</v>
      </c>
      <c s="27">
        <v>0</v>
      </c>
      <c s="27">
        <f>ROUND(ROUND(H9,2)*ROUND(G9,3),2)</f>
      </c>
      <c r="O9">
        <f>(I9*21)/100</f>
      </c>
      <c t="s">
        <v>17</v>
      </c>
    </row>
    <row r="10" spans="1:5" ht="12.75">
      <c r="A10" s="28" t="s">
        <v>44</v>
      </c>
      <c r="E10" s="29" t="s">
        <v>348</v>
      </c>
    </row>
    <row r="11" spans="1:5" ht="25.5">
      <c r="A11" s="30" t="s">
        <v>45</v>
      </c>
      <c r="E11" s="31" t="s">
        <v>349</v>
      </c>
    </row>
    <row r="12" spans="1:5" ht="25.5">
      <c r="A12" t="s">
        <v>47</v>
      </c>
      <c r="E12" s="29" t="s">
        <v>350</v>
      </c>
    </row>
    <row r="13" spans="1:16" ht="12.75">
      <c r="A13" s="18" t="s">
        <v>39</v>
      </c>
      <c s="23" t="s">
        <v>17</v>
      </c>
      <c s="23" t="s">
        <v>346</v>
      </c>
      <c s="18" t="s">
        <v>17</v>
      </c>
      <c s="24" t="s">
        <v>347</v>
      </c>
      <c s="25" t="s">
        <v>98</v>
      </c>
      <c s="26">
        <v>358.008</v>
      </c>
      <c s="27">
        <v>0</v>
      </c>
      <c s="27">
        <f>ROUND(ROUND(H13,2)*ROUND(G13,3),2)</f>
      </c>
      <c r="O13">
        <f>(I13*21)/100</f>
      </c>
      <c t="s">
        <v>17</v>
      </c>
    </row>
    <row r="14" spans="1:5" ht="12.75">
      <c r="A14" s="28" t="s">
        <v>44</v>
      </c>
      <c r="E14" s="29" t="s">
        <v>351</v>
      </c>
    </row>
    <row r="15" spans="1:5" ht="242.25">
      <c r="A15" s="30" t="s">
        <v>45</v>
      </c>
      <c r="E15" s="31" t="s">
        <v>352</v>
      </c>
    </row>
    <row r="16" spans="1:5" ht="25.5">
      <c r="A16" t="s">
        <v>47</v>
      </c>
      <c r="E16" s="29" t="s">
        <v>350</v>
      </c>
    </row>
    <row r="17" spans="1:16" ht="12.75">
      <c r="A17" s="18" t="s">
        <v>39</v>
      </c>
      <c s="23" t="s">
        <v>16</v>
      </c>
      <c s="23" t="s">
        <v>346</v>
      </c>
      <c s="18" t="s">
        <v>16</v>
      </c>
      <c s="24" t="s">
        <v>347</v>
      </c>
      <c s="25" t="s">
        <v>98</v>
      </c>
      <c s="26">
        <v>6.72</v>
      </c>
      <c s="27">
        <v>0</v>
      </c>
      <c s="27">
        <f>ROUND(ROUND(H17,2)*ROUND(G17,3),2)</f>
      </c>
      <c r="O17">
        <f>(I17*21)/100</f>
      </c>
      <c t="s">
        <v>17</v>
      </c>
    </row>
    <row r="18" spans="1:5" ht="12.75">
      <c r="A18" s="28" t="s">
        <v>44</v>
      </c>
      <c r="E18" s="29" t="s">
        <v>353</v>
      </c>
    </row>
    <row r="19" spans="1:5" ht="12.75">
      <c r="A19" s="30" t="s">
        <v>45</v>
      </c>
      <c r="E19" s="31" t="s">
        <v>354</v>
      </c>
    </row>
    <row r="20" spans="1:5" ht="25.5">
      <c r="A20" t="s">
        <v>47</v>
      </c>
      <c r="E20" s="29" t="s">
        <v>350</v>
      </c>
    </row>
    <row r="21" spans="1:18" ht="12.75" customHeight="1">
      <c r="A21" s="5" t="s">
        <v>37</v>
      </c>
      <c s="5"/>
      <c s="35" t="s">
        <v>23</v>
      </c>
      <c s="5"/>
      <c s="21" t="s">
        <v>355</v>
      </c>
      <c s="5"/>
      <c s="5"/>
      <c s="5"/>
      <c s="36">
        <f>0+Q21</f>
      </c>
      <c r="O21">
        <f>0+R21</f>
      </c>
      <c r="Q21">
        <f>0+I22+I26+I30+I34+I38</f>
      </c>
      <c>
        <f>0+O22+O26+O30+O34+O38</f>
      </c>
    </row>
    <row r="22" spans="1:16" ht="12.75">
      <c r="A22" s="18" t="s">
        <v>39</v>
      </c>
      <c s="23" t="s">
        <v>27</v>
      </c>
      <c s="23" t="s">
        <v>356</v>
      </c>
      <c s="18" t="s">
        <v>41</v>
      </c>
      <c s="24" t="s">
        <v>357</v>
      </c>
      <c s="25" t="s">
        <v>358</v>
      </c>
      <c s="26">
        <v>19.36</v>
      </c>
      <c s="27">
        <v>0</v>
      </c>
      <c s="27">
        <f>ROUND(ROUND(H22,2)*ROUND(G22,3),2)</f>
      </c>
      <c r="O22">
        <f>(I22*21)/100</f>
      </c>
      <c t="s">
        <v>17</v>
      </c>
    </row>
    <row r="23" spans="1:5" ht="38.25">
      <c r="A23" s="28" t="s">
        <v>44</v>
      </c>
      <c r="E23" s="29" t="s">
        <v>359</v>
      </c>
    </row>
    <row r="24" spans="1:5" ht="12.75">
      <c r="A24" s="30" t="s">
        <v>45</v>
      </c>
      <c r="E24" s="31" t="s">
        <v>360</v>
      </c>
    </row>
    <row r="25" spans="1:5" ht="318.75">
      <c r="A25" t="s">
        <v>47</v>
      </c>
      <c r="E25" s="29" t="s">
        <v>361</v>
      </c>
    </row>
    <row r="26" spans="1:16" ht="12.75">
      <c r="A26" s="18" t="s">
        <v>39</v>
      </c>
      <c s="23" t="s">
        <v>29</v>
      </c>
      <c s="23" t="s">
        <v>362</v>
      </c>
      <c s="18" t="s">
        <v>41</v>
      </c>
      <c s="24" t="s">
        <v>363</v>
      </c>
      <c s="25" t="s">
        <v>364</v>
      </c>
      <c s="26">
        <v>212.96</v>
      </c>
      <c s="27">
        <v>0</v>
      </c>
      <c s="27">
        <f>ROUND(ROUND(H26,2)*ROUND(G26,3),2)</f>
      </c>
      <c r="O26">
        <f>(I26*21)/100</f>
      </c>
      <c t="s">
        <v>17</v>
      </c>
    </row>
    <row r="27" spans="1:5" ht="12.75">
      <c r="A27" s="28" t="s">
        <v>44</v>
      </c>
      <c r="E27" s="29" t="s">
        <v>365</v>
      </c>
    </row>
    <row r="28" spans="1:5" ht="12.75">
      <c r="A28" s="30" t="s">
        <v>45</v>
      </c>
      <c r="E28" s="31" t="s">
        <v>366</v>
      </c>
    </row>
    <row r="29" spans="1:5" ht="76.5">
      <c r="A29" t="s">
        <v>47</v>
      </c>
      <c r="E29" s="29" t="s">
        <v>367</v>
      </c>
    </row>
    <row r="30" spans="1:16" ht="12.75">
      <c r="A30" s="18" t="s">
        <v>39</v>
      </c>
      <c s="23" t="s">
        <v>31</v>
      </c>
      <c s="23" t="s">
        <v>368</v>
      </c>
      <c s="18" t="s">
        <v>41</v>
      </c>
      <c s="24" t="s">
        <v>369</v>
      </c>
      <c s="25" t="s">
        <v>358</v>
      </c>
      <c s="26">
        <v>19.36</v>
      </c>
      <c s="27">
        <v>0</v>
      </c>
      <c s="27">
        <f>ROUND(ROUND(H30,2)*ROUND(G30,3),2)</f>
      </c>
      <c r="O30">
        <f>(I30*21)/100</f>
      </c>
      <c t="s">
        <v>17</v>
      </c>
    </row>
    <row r="31" spans="1:5" ht="12.75">
      <c r="A31" s="28" t="s">
        <v>44</v>
      </c>
      <c r="E31" s="29" t="s">
        <v>370</v>
      </c>
    </row>
    <row r="32" spans="1:5" ht="25.5">
      <c r="A32" s="30" t="s">
        <v>45</v>
      </c>
      <c r="E32" s="31" t="s">
        <v>371</v>
      </c>
    </row>
    <row r="33" spans="1:5" ht="191.25">
      <c r="A33" t="s">
        <v>47</v>
      </c>
      <c r="E33" s="29" t="s">
        <v>372</v>
      </c>
    </row>
    <row r="34" spans="1:16" ht="12.75">
      <c r="A34" s="18" t="s">
        <v>39</v>
      </c>
      <c s="23" t="s">
        <v>77</v>
      </c>
      <c s="23" t="s">
        <v>373</v>
      </c>
      <c s="18" t="s">
        <v>41</v>
      </c>
      <c s="24" t="s">
        <v>374</v>
      </c>
      <c s="25" t="s">
        <v>358</v>
      </c>
      <c s="26">
        <v>87.67</v>
      </c>
      <c s="27">
        <v>0</v>
      </c>
      <c s="27">
        <f>ROUND(ROUND(H34,2)*ROUND(G34,3),2)</f>
      </c>
      <c r="O34">
        <f>(I34*21)/100</f>
      </c>
      <c t="s">
        <v>17</v>
      </c>
    </row>
    <row r="35" spans="1:5" ht="51">
      <c r="A35" s="28" t="s">
        <v>44</v>
      </c>
      <c r="E35" s="29" t="s">
        <v>375</v>
      </c>
    </row>
    <row r="36" spans="1:5" ht="12.75">
      <c r="A36" s="30" t="s">
        <v>45</v>
      </c>
      <c r="E36" s="31" t="s">
        <v>376</v>
      </c>
    </row>
    <row r="37" spans="1:5" ht="280.5">
      <c r="A37" t="s">
        <v>47</v>
      </c>
      <c r="E37" s="29" t="s">
        <v>377</v>
      </c>
    </row>
    <row r="38" spans="1:16" ht="12.75">
      <c r="A38" s="18" t="s">
        <v>39</v>
      </c>
      <c s="23" t="s">
        <v>80</v>
      </c>
      <c s="23" t="s">
        <v>378</v>
      </c>
      <c s="18" t="s">
        <v>41</v>
      </c>
      <c s="24" t="s">
        <v>379</v>
      </c>
      <c s="25" t="s">
        <v>170</v>
      </c>
      <c s="26">
        <v>71.75</v>
      </c>
      <c s="27">
        <v>0</v>
      </c>
      <c s="27">
        <f>ROUND(ROUND(H38,2)*ROUND(G38,3),2)</f>
      </c>
      <c r="O38">
        <f>(I38*21)/100</f>
      </c>
      <c t="s">
        <v>17</v>
      </c>
    </row>
    <row r="39" spans="1:5" ht="38.25">
      <c r="A39" s="28" t="s">
        <v>44</v>
      </c>
      <c r="E39" s="29" t="s">
        <v>380</v>
      </c>
    </row>
    <row r="40" spans="1:5" ht="12.75">
      <c r="A40" s="30" t="s">
        <v>45</v>
      </c>
      <c r="E40" s="31" t="s">
        <v>381</v>
      </c>
    </row>
    <row r="41" spans="1:5" ht="25.5">
      <c r="A41" t="s">
        <v>47</v>
      </c>
      <c r="E41" s="29" t="s">
        <v>382</v>
      </c>
    </row>
    <row r="42" spans="1:18" ht="12.75" customHeight="1">
      <c r="A42" s="5" t="s">
        <v>37</v>
      </c>
      <c s="5"/>
      <c s="35" t="s">
        <v>17</v>
      </c>
      <c s="5"/>
      <c s="21" t="s">
        <v>383</v>
      </c>
      <c s="5"/>
      <c s="5"/>
      <c s="5"/>
      <c s="36">
        <f>0+Q42</f>
      </c>
      <c r="O42">
        <f>0+R42</f>
      </c>
      <c r="Q42">
        <f>0+I43</f>
      </c>
      <c>
        <f>0+O43</f>
      </c>
    </row>
    <row r="43" spans="1:16" ht="12.75">
      <c r="A43" s="18" t="s">
        <v>39</v>
      </c>
      <c s="23" t="s">
        <v>34</v>
      </c>
      <c s="23" t="s">
        <v>384</v>
      </c>
      <c s="18" t="s">
        <v>41</v>
      </c>
      <c s="24" t="s">
        <v>385</v>
      </c>
      <c s="25" t="s">
        <v>358</v>
      </c>
      <c s="26">
        <v>15.8</v>
      </c>
      <c s="27">
        <v>0</v>
      </c>
      <c s="27">
        <f>ROUND(ROUND(H43,2)*ROUND(G43,3),2)</f>
      </c>
      <c r="O43">
        <f>(I43*21)/100</f>
      </c>
      <c t="s">
        <v>17</v>
      </c>
    </row>
    <row r="44" spans="1:5" ht="38.25">
      <c r="A44" s="28" t="s">
        <v>44</v>
      </c>
      <c r="E44" s="29" t="s">
        <v>386</v>
      </c>
    </row>
    <row r="45" spans="1:5" ht="12.75">
      <c r="A45" s="30" t="s">
        <v>45</v>
      </c>
      <c r="E45" s="31" t="s">
        <v>387</v>
      </c>
    </row>
    <row r="46" spans="1:5" ht="395.25">
      <c r="A46" t="s">
        <v>47</v>
      </c>
      <c r="E46" s="29" t="s">
        <v>388</v>
      </c>
    </row>
    <row r="47" spans="1:18" ht="12.75" customHeight="1">
      <c r="A47" s="5" t="s">
        <v>37</v>
      </c>
      <c s="5"/>
      <c s="35" t="s">
        <v>16</v>
      </c>
      <c s="5"/>
      <c s="21" t="s">
        <v>389</v>
      </c>
      <c s="5"/>
      <c s="5"/>
      <c s="5"/>
      <c s="36">
        <f>0+Q47</f>
      </c>
      <c r="O47">
        <f>0+R47</f>
      </c>
      <c r="Q47">
        <f>0+I48+I52</f>
      </c>
      <c>
        <f>0+O48+O52</f>
      </c>
    </row>
    <row r="48" spans="1:16" ht="12.75">
      <c r="A48" s="18" t="s">
        <v>39</v>
      </c>
      <c s="23" t="s">
        <v>36</v>
      </c>
      <c s="23" t="s">
        <v>390</v>
      </c>
      <c s="18" t="s">
        <v>41</v>
      </c>
      <c s="24" t="s">
        <v>391</v>
      </c>
      <c s="25" t="s">
        <v>358</v>
      </c>
      <c s="26">
        <v>20.52</v>
      </c>
      <c s="27">
        <v>0</v>
      </c>
      <c s="27">
        <f>ROUND(ROUND(H48,2)*ROUND(G48,3),2)</f>
      </c>
      <c r="O48">
        <f>(I48*21)/100</f>
      </c>
      <c t="s">
        <v>17</v>
      </c>
    </row>
    <row r="49" spans="1:5" ht="38.25">
      <c r="A49" s="28" t="s">
        <v>44</v>
      </c>
      <c r="E49" s="29" t="s">
        <v>392</v>
      </c>
    </row>
    <row r="50" spans="1:5" ht="12.75">
      <c r="A50" s="30" t="s">
        <v>45</v>
      </c>
      <c r="E50" s="31" t="s">
        <v>393</v>
      </c>
    </row>
    <row r="51" spans="1:5" ht="38.25">
      <c r="A51" t="s">
        <v>47</v>
      </c>
      <c r="E51" s="29" t="s">
        <v>394</v>
      </c>
    </row>
    <row r="52" spans="1:16" ht="12.75">
      <c r="A52" s="18" t="s">
        <v>39</v>
      </c>
      <c s="23" t="s">
        <v>87</v>
      </c>
      <c s="23" t="s">
        <v>395</v>
      </c>
      <c s="18" t="s">
        <v>41</v>
      </c>
      <c s="24" t="s">
        <v>396</v>
      </c>
      <c s="25" t="s">
        <v>358</v>
      </c>
      <c s="26">
        <v>1.8</v>
      </c>
      <c s="27">
        <v>0</v>
      </c>
      <c s="27">
        <f>ROUND(ROUND(H52,2)*ROUND(G52,3),2)</f>
      </c>
      <c r="O52">
        <f>(I52*21)/100</f>
      </c>
      <c t="s">
        <v>17</v>
      </c>
    </row>
    <row r="53" spans="1:5" ht="38.25">
      <c r="A53" s="28" t="s">
        <v>44</v>
      </c>
      <c r="E53" s="29" t="s">
        <v>397</v>
      </c>
    </row>
    <row r="54" spans="1:5" ht="12.75">
      <c r="A54" s="30" t="s">
        <v>45</v>
      </c>
      <c r="E54" s="31" t="s">
        <v>398</v>
      </c>
    </row>
    <row r="55" spans="1:5" ht="38.25">
      <c r="A55" t="s">
        <v>47</v>
      </c>
      <c r="E55" s="29" t="s">
        <v>394</v>
      </c>
    </row>
    <row r="56" spans="1:18" ht="12.75" customHeight="1">
      <c r="A56" s="5" t="s">
        <v>37</v>
      </c>
      <c s="5"/>
      <c s="35" t="s">
        <v>31</v>
      </c>
      <c s="5"/>
      <c s="21" t="s">
        <v>399</v>
      </c>
      <c s="5"/>
      <c s="5"/>
      <c s="5"/>
      <c s="36">
        <f>0+Q56</f>
      </c>
      <c r="O56">
        <f>0+R56</f>
      </c>
      <c r="Q56">
        <f>0+I57+I61+I65</f>
      </c>
      <c>
        <f>0+O57+O61+O65</f>
      </c>
    </row>
    <row r="57" spans="1:16" ht="12.75">
      <c r="A57" s="18" t="s">
        <v>39</v>
      </c>
      <c s="23" t="s">
        <v>146</v>
      </c>
      <c s="23" t="s">
        <v>400</v>
      </c>
      <c s="18" t="s">
        <v>41</v>
      </c>
      <c s="24" t="s">
        <v>401</v>
      </c>
      <c s="25" t="s">
        <v>170</v>
      </c>
      <c s="26">
        <v>159</v>
      </c>
      <c s="27">
        <v>0</v>
      </c>
      <c s="27">
        <f>ROUND(ROUND(H57,2)*ROUND(G57,3),2)</f>
      </c>
      <c r="O57">
        <f>(I57*21)/100</f>
      </c>
      <c t="s">
        <v>17</v>
      </c>
    </row>
    <row r="58" spans="1:5" ht="38.25">
      <c r="A58" s="28" t="s">
        <v>44</v>
      </c>
      <c r="E58" s="29" t="s">
        <v>402</v>
      </c>
    </row>
    <row r="59" spans="1:5" ht="12.75">
      <c r="A59" s="30" t="s">
        <v>45</v>
      </c>
      <c r="E59" s="31" t="s">
        <v>403</v>
      </c>
    </row>
    <row r="60" spans="1:5" ht="76.5">
      <c r="A60" t="s">
        <v>47</v>
      </c>
      <c r="E60" s="29" t="s">
        <v>404</v>
      </c>
    </row>
    <row r="61" spans="1:16" ht="12.75">
      <c r="A61" s="18" t="s">
        <v>39</v>
      </c>
      <c s="23" t="s">
        <v>150</v>
      </c>
      <c s="23" t="s">
        <v>405</v>
      </c>
      <c s="18" t="s">
        <v>23</v>
      </c>
      <c s="24" t="s">
        <v>406</v>
      </c>
      <c s="25" t="s">
        <v>170</v>
      </c>
      <c s="26">
        <v>7.002</v>
      </c>
      <c s="27">
        <v>0</v>
      </c>
      <c s="27">
        <f>ROUND(ROUND(H61,2)*ROUND(G61,3),2)</f>
      </c>
      <c r="O61">
        <f>(I61*21)/100</f>
      </c>
      <c t="s">
        <v>17</v>
      </c>
    </row>
    <row r="62" spans="1:5" ht="51">
      <c r="A62" s="28" t="s">
        <v>44</v>
      </c>
      <c r="E62" s="29" t="s">
        <v>407</v>
      </c>
    </row>
    <row r="63" spans="1:5" ht="12.75">
      <c r="A63" s="30" t="s">
        <v>45</v>
      </c>
      <c r="E63" s="31" t="s">
        <v>408</v>
      </c>
    </row>
    <row r="64" spans="1:5" ht="51">
      <c r="A64" t="s">
        <v>47</v>
      </c>
      <c r="E64" s="29" t="s">
        <v>409</v>
      </c>
    </row>
    <row r="65" spans="1:16" ht="12.75">
      <c r="A65" s="18" t="s">
        <v>39</v>
      </c>
      <c s="23" t="s">
        <v>156</v>
      </c>
      <c s="23" t="s">
        <v>405</v>
      </c>
      <c s="18" t="s">
        <v>17</v>
      </c>
      <c s="24" t="s">
        <v>406</v>
      </c>
      <c s="25" t="s">
        <v>170</v>
      </c>
      <c s="26">
        <v>1.62</v>
      </c>
      <c s="27">
        <v>0</v>
      </c>
      <c s="27">
        <f>ROUND(ROUND(H65,2)*ROUND(G65,3),2)</f>
      </c>
      <c r="O65">
        <f>(I65*21)/100</f>
      </c>
      <c t="s">
        <v>17</v>
      </c>
    </row>
    <row r="66" spans="1:5" ht="51">
      <c r="A66" s="28" t="s">
        <v>44</v>
      </c>
      <c r="E66" s="29" t="s">
        <v>410</v>
      </c>
    </row>
    <row r="67" spans="1:5" ht="12.75">
      <c r="A67" s="30" t="s">
        <v>45</v>
      </c>
      <c r="E67" s="31" t="s">
        <v>411</v>
      </c>
    </row>
    <row r="68" spans="1:5" ht="51">
      <c r="A68" t="s">
        <v>47</v>
      </c>
      <c r="E68" s="29" t="s">
        <v>409</v>
      </c>
    </row>
    <row r="69" spans="1:18" ht="12.75" customHeight="1">
      <c r="A69" s="5" t="s">
        <v>37</v>
      </c>
      <c s="5"/>
      <c s="35" t="s">
        <v>77</v>
      </c>
      <c s="5"/>
      <c s="21" t="s">
        <v>412</v>
      </c>
      <c s="5"/>
      <c s="5"/>
      <c s="5"/>
      <c s="36">
        <f>0+Q69</f>
      </c>
      <c r="O69">
        <f>0+R69</f>
      </c>
      <c r="Q69">
        <f>0+I70+I74</f>
      </c>
      <c>
        <f>0+O70+O74</f>
      </c>
    </row>
    <row r="70" spans="1:16" ht="25.5">
      <c r="A70" s="18" t="s">
        <v>39</v>
      </c>
      <c s="23" t="s">
        <v>161</v>
      </c>
      <c s="23" t="s">
        <v>413</v>
      </c>
      <c s="18" t="s">
        <v>41</v>
      </c>
      <c s="24" t="s">
        <v>414</v>
      </c>
      <c s="25" t="s">
        <v>170</v>
      </c>
      <c s="26">
        <v>19</v>
      </c>
      <c s="27">
        <v>0</v>
      </c>
      <c s="27">
        <f>ROUND(ROUND(H70,2)*ROUND(G70,3),2)</f>
      </c>
      <c r="O70">
        <f>(I70*21)/100</f>
      </c>
      <c t="s">
        <v>17</v>
      </c>
    </row>
    <row r="71" spans="1:5" ht="51">
      <c r="A71" s="28" t="s">
        <v>44</v>
      </c>
      <c r="E71" s="29" t="s">
        <v>415</v>
      </c>
    </row>
    <row r="72" spans="1:5" ht="12.75">
      <c r="A72" s="30" t="s">
        <v>45</v>
      </c>
      <c r="E72" s="31" t="s">
        <v>416</v>
      </c>
    </row>
    <row r="73" spans="1:5" ht="191.25">
      <c r="A73" t="s">
        <v>47</v>
      </c>
      <c r="E73" s="29" t="s">
        <v>417</v>
      </c>
    </row>
    <row r="74" spans="1:16" ht="12.75">
      <c r="A74" s="18" t="s">
        <v>39</v>
      </c>
      <c s="23" t="s">
        <v>167</v>
      </c>
      <c s="23" t="s">
        <v>418</v>
      </c>
      <c s="18" t="s">
        <v>41</v>
      </c>
      <c s="24" t="s">
        <v>419</v>
      </c>
      <c s="25" t="s">
        <v>111</v>
      </c>
      <c s="26">
        <v>1</v>
      </c>
      <c s="27">
        <v>0</v>
      </c>
      <c s="27">
        <f>ROUND(ROUND(H74,2)*ROUND(G74,3),2)</f>
      </c>
      <c r="O74">
        <f>(I74*21)/100</f>
      </c>
      <c t="s">
        <v>17</v>
      </c>
    </row>
    <row r="75" spans="1:5" ht="25.5">
      <c r="A75" s="28" t="s">
        <v>44</v>
      </c>
      <c r="E75" s="29" t="s">
        <v>420</v>
      </c>
    </row>
    <row r="76" spans="1:5" ht="12.75">
      <c r="A76" s="30" t="s">
        <v>45</v>
      </c>
      <c r="E76" s="31" t="s">
        <v>46</v>
      </c>
    </row>
    <row r="77" spans="1:5" ht="38.25">
      <c r="A77" t="s">
        <v>47</v>
      </c>
      <c r="E77" s="29" t="s">
        <v>421</v>
      </c>
    </row>
    <row r="78" spans="1:18" ht="12.75" customHeight="1">
      <c r="A78" s="5" t="s">
        <v>37</v>
      </c>
      <c s="5"/>
      <c s="35" t="s">
        <v>34</v>
      </c>
      <c s="5"/>
      <c s="21" t="s">
        <v>108</v>
      </c>
      <c s="5"/>
      <c s="5"/>
      <c s="5"/>
      <c s="36">
        <f>0+Q78</f>
      </c>
      <c r="O78">
        <f>0+R78</f>
      </c>
      <c r="Q78">
        <f>0+I79+I83+I87+I91+I95+I99+I103+I107+I111+I115+I119+I123+I127+I131+I135+I139+I143+I147+I151+I155+I159+I163+I167+I171+I175+I179+I183</f>
      </c>
      <c>
        <f>0+O79+O83+O87+O91+O95+O99+O103+O107+O111+O115+O119+O123+O127+O131+O135+O139+O143+O147+O151+O155+O159+O163+O167+O171+O175+O179+O183</f>
      </c>
    </row>
    <row r="79" spans="1:16" ht="12.75">
      <c r="A79" s="18" t="s">
        <v>39</v>
      </c>
      <c s="23" t="s">
        <v>174</v>
      </c>
      <c s="23" t="s">
        <v>422</v>
      </c>
      <c s="18" t="s">
        <v>41</v>
      </c>
      <c s="24" t="s">
        <v>423</v>
      </c>
      <c s="25" t="s">
        <v>424</v>
      </c>
      <c s="26">
        <v>56</v>
      </c>
      <c s="27">
        <v>0</v>
      </c>
      <c s="27">
        <f>ROUND(ROUND(H79,2)*ROUND(G79,3),2)</f>
      </c>
      <c r="O79">
        <f>(I79*21)/100</f>
      </c>
      <c t="s">
        <v>17</v>
      </c>
    </row>
    <row r="80" spans="1:5" ht="51">
      <c r="A80" s="28" t="s">
        <v>44</v>
      </c>
      <c r="E80" s="29" t="s">
        <v>425</v>
      </c>
    </row>
    <row r="81" spans="1:5" ht="12.75">
      <c r="A81" s="30" t="s">
        <v>45</v>
      </c>
      <c r="E81" s="31" t="s">
        <v>426</v>
      </c>
    </row>
    <row r="82" spans="1:5" ht="25.5">
      <c r="A82" t="s">
        <v>47</v>
      </c>
      <c r="E82" s="29" t="s">
        <v>427</v>
      </c>
    </row>
    <row r="83" spans="1:16" ht="12.75">
      <c r="A83" s="18" t="s">
        <v>39</v>
      </c>
      <c s="23" t="s">
        <v>179</v>
      </c>
      <c s="23" t="s">
        <v>428</v>
      </c>
      <c s="18" t="s">
        <v>41</v>
      </c>
      <c s="24" t="s">
        <v>429</v>
      </c>
      <c s="25" t="s">
        <v>358</v>
      </c>
      <c s="26">
        <v>24</v>
      </c>
      <c s="27">
        <v>0</v>
      </c>
      <c s="27">
        <f>ROUND(ROUND(H83,2)*ROUND(G83,3),2)</f>
      </c>
      <c r="O83">
        <f>(I83*21)/100</f>
      </c>
      <c t="s">
        <v>17</v>
      </c>
    </row>
    <row r="84" spans="1:5" ht="38.25">
      <c r="A84" s="28" t="s">
        <v>44</v>
      </c>
      <c r="E84" s="29" t="s">
        <v>430</v>
      </c>
    </row>
    <row r="85" spans="1:5" ht="12.75">
      <c r="A85" s="30" t="s">
        <v>45</v>
      </c>
      <c r="E85" s="31" t="s">
        <v>431</v>
      </c>
    </row>
    <row r="86" spans="1:5" ht="102">
      <c r="A86" t="s">
        <v>47</v>
      </c>
      <c r="E86" s="29" t="s">
        <v>432</v>
      </c>
    </row>
    <row r="87" spans="1:16" ht="12.75">
      <c r="A87" s="18" t="s">
        <v>39</v>
      </c>
      <c s="23" t="s">
        <v>185</v>
      </c>
      <c s="23" t="s">
        <v>433</v>
      </c>
      <c s="18" t="s">
        <v>41</v>
      </c>
      <c s="24" t="s">
        <v>434</v>
      </c>
      <c s="25" t="s">
        <v>435</v>
      </c>
      <c s="26">
        <v>475.2</v>
      </c>
      <c s="27">
        <v>0</v>
      </c>
      <c s="27">
        <f>ROUND(ROUND(H87,2)*ROUND(G87,3),2)</f>
      </c>
      <c r="O87">
        <f>(I87*21)/100</f>
      </c>
      <c t="s">
        <v>17</v>
      </c>
    </row>
    <row r="88" spans="1:5" ht="12.75">
      <c r="A88" s="28" t="s">
        <v>44</v>
      </c>
      <c r="E88" s="29" t="s">
        <v>436</v>
      </c>
    </row>
    <row r="89" spans="1:5" ht="12.75">
      <c r="A89" s="30" t="s">
        <v>45</v>
      </c>
      <c r="E89" s="31" t="s">
        <v>437</v>
      </c>
    </row>
    <row r="90" spans="1:5" ht="25.5">
      <c r="A90" t="s">
        <v>47</v>
      </c>
      <c r="E90" s="29" t="s">
        <v>438</v>
      </c>
    </row>
    <row r="91" spans="1:16" ht="12.75">
      <c r="A91" s="18" t="s">
        <v>39</v>
      </c>
      <c s="23" t="s">
        <v>191</v>
      </c>
      <c s="23" t="s">
        <v>439</v>
      </c>
      <c s="18" t="s">
        <v>23</v>
      </c>
      <c s="24" t="s">
        <v>440</v>
      </c>
      <c s="25" t="s">
        <v>358</v>
      </c>
      <c s="26">
        <v>43</v>
      </c>
      <c s="27">
        <v>0</v>
      </c>
      <c s="27">
        <f>ROUND(ROUND(H91,2)*ROUND(G91,3),2)</f>
      </c>
      <c r="O91">
        <f>(I91*21)/100</f>
      </c>
      <c t="s">
        <v>17</v>
      </c>
    </row>
    <row r="92" spans="1:5" ht="38.25">
      <c r="A92" s="28" t="s">
        <v>44</v>
      </c>
      <c r="E92" s="29" t="s">
        <v>441</v>
      </c>
    </row>
    <row r="93" spans="1:5" ht="12.75">
      <c r="A93" s="30" t="s">
        <v>45</v>
      </c>
      <c r="E93" s="31" t="s">
        <v>442</v>
      </c>
    </row>
    <row r="94" spans="1:5" ht="102">
      <c r="A94" t="s">
        <v>47</v>
      </c>
      <c r="E94" s="29" t="s">
        <v>432</v>
      </c>
    </row>
    <row r="95" spans="1:16" ht="12.75">
      <c r="A95" s="18" t="s">
        <v>39</v>
      </c>
      <c s="23" t="s">
        <v>197</v>
      </c>
      <c s="23" t="s">
        <v>439</v>
      </c>
      <c s="18" t="s">
        <v>17</v>
      </c>
      <c s="24" t="s">
        <v>440</v>
      </c>
      <c s="25" t="s">
        <v>358</v>
      </c>
      <c s="26">
        <v>16</v>
      </c>
      <c s="27">
        <v>0</v>
      </c>
      <c s="27">
        <f>ROUND(ROUND(H95,2)*ROUND(G95,3),2)</f>
      </c>
      <c r="O95">
        <f>(I95*21)/100</f>
      </c>
      <c t="s">
        <v>17</v>
      </c>
    </row>
    <row r="96" spans="1:5" ht="38.25">
      <c r="A96" s="28" t="s">
        <v>44</v>
      </c>
      <c r="E96" s="29" t="s">
        <v>443</v>
      </c>
    </row>
    <row r="97" spans="1:5" ht="12.75">
      <c r="A97" s="30" t="s">
        <v>45</v>
      </c>
      <c r="E97" s="31" t="s">
        <v>444</v>
      </c>
    </row>
    <row r="98" spans="1:5" ht="102">
      <c r="A98" t="s">
        <v>47</v>
      </c>
      <c r="E98" s="29" t="s">
        <v>432</v>
      </c>
    </row>
    <row r="99" spans="1:16" ht="12.75">
      <c r="A99" s="18" t="s">
        <v>39</v>
      </c>
      <c s="23" t="s">
        <v>200</v>
      </c>
      <c s="23" t="s">
        <v>439</v>
      </c>
      <c s="18" t="s">
        <v>16</v>
      </c>
      <c s="24" t="s">
        <v>440</v>
      </c>
      <c s="25" t="s">
        <v>358</v>
      </c>
      <c s="26">
        <v>22</v>
      </c>
      <c s="27">
        <v>0</v>
      </c>
      <c s="27">
        <f>ROUND(ROUND(H99,2)*ROUND(G99,3),2)</f>
      </c>
      <c r="O99">
        <f>(I99*21)/100</f>
      </c>
      <c t="s">
        <v>17</v>
      </c>
    </row>
    <row r="100" spans="1:5" ht="38.25">
      <c r="A100" s="28" t="s">
        <v>44</v>
      </c>
      <c r="E100" s="29" t="s">
        <v>445</v>
      </c>
    </row>
    <row r="101" spans="1:5" ht="12.75">
      <c r="A101" s="30" t="s">
        <v>45</v>
      </c>
      <c r="E101" s="31" t="s">
        <v>446</v>
      </c>
    </row>
    <row r="102" spans="1:5" ht="102">
      <c r="A102" t="s">
        <v>47</v>
      </c>
      <c r="E102" s="29" t="s">
        <v>432</v>
      </c>
    </row>
    <row r="103" spans="1:16" ht="12.75">
      <c r="A103" s="18" t="s">
        <v>39</v>
      </c>
      <c s="23" t="s">
        <v>204</v>
      </c>
      <c s="23" t="s">
        <v>447</v>
      </c>
      <c s="18" t="s">
        <v>23</v>
      </c>
      <c s="24" t="s">
        <v>448</v>
      </c>
      <c s="25" t="s">
        <v>435</v>
      </c>
      <c s="26">
        <v>1087.9</v>
      </c>
      <c s="27">
        <v>0</v>
      </c>
      <c s="27">
        <f>ROUND(ROUND(H103,2)*ROUND(G103,3),2)</f>
      </c>
      <c r="O103">
        <f>(I103*21)/100</f>
      </c>
      <c t="s">
        <v>17</v>
      </c>
    </row>
    <row r="104" spans="1:5" ht="12.75">
      <c r="A104" s="28" t="s">
        <v>44</v>
      </c>
      <c r="E104" s="29" t="s">
        <v>449</v>
      </c>
    </row>
    <row r="105" spans="1:5" ht="12.75">
      <c r="A105" s="30" t="s">
        <v>45</v>
      </c>
      <c r="E105" s="31" t="s">
        <v>450</v>
      </c>
    </row>
    <row r="106" spans="1:5" ht="25.5">
      <c r="A106" t="s">
        <v>47</v>
      </c>
      <c r="E106" s="29" t="s">
        <v>438</v>
      </c>
    </row>
    <row r="107" spans="1:16" ht="12.75">
      <c r="A107" s="18" t="s">
        <v>39</v>
      </c>
      <c s="23" t="s">
        <v>208</v>
      </c>
      <c s="23" t="s">
        <v>447</v>
      </c>
      <c s="18" t="s">
        <v>17</v>
      </c>
      <c s="24" t="s">
        <v>448</v>
      </c>
      <c s="25" t="s">
        <v>435</v>
      </c>
      <c s="26">
        <v>404.8</v>
      </c>
      <c s="27">
        <v>0</v>
      </c>
      <c s="27">
        <f>ROUND(ROUND(H107,2)*ROUND(G107,3),2)</f>
      </c>
      <c r="O107">
        <f>(I107*21)/100</f>
      </c>
      <c t="s">
        <v>17</v>
      </c>
    </row>
    <row r="108" spans="1:5" ht="12.75">
      <c r="A108" s="28" t="s">
        <v>44</v>
      </c>
      <c r="E108" s="29" t="s">
        <v>451</v>
      </c>
    </row>
    <row r="109" spans="1:5" ht="12.75">
      <c r="A109" s="30" t="s">
        <v>45</v>
      </c>
      <c r="E109" s="31" t="s">
        <v>452</v>
      </c>
    </row>
    <row r="110" spans="1:5" ht="25.5">
      <c r="A110" t="s">
        <v>47</v>
      </c>
      <c r="E110" s="29" t="s">
        <v>438</v>
      </c>
    </row>
    <row r="111" spans="1:16" ht="12.75">
      <c r="A111" s="18" t="s">
        <v>39</v>
      </c>
      <c s="23" t="s">
        <v>213</v>
      </c>
      <c s="23" t="s">
        <v>447</v>
      </c>
      <c s="18" t="s">
        <v>16</v>
      </c>
      <c s="24" t="s">
        <v>448</v>
      </c>
      <c s="25" t="s">
        <v>435</v>
      </c>
      <c s="26">
        <v>556.6</v>
      </c>
      <c s="27">
        <v>0</v>
      </c>
      <c s="27">
        <f>ROUND(ROUND(H111,2)*ROUND(G111,3),2)</f>
      </c>
      <c r="O111">
        <f>(I111*21)/100</f>
      </c>
      <c t="s">
        <v>17</v>
      </c>
    </row>
    <row r="112" spans="1:5" ht="12.75">
      <c r="A112" s="28" t="s">
        <v>44</v>
      </c>
      <c r="E112" s="29" t="s">
        <v>453</v>
      </c>
    </row>
    <row r="113" spans="1:5" ht="12.75">
      <c r="A113" s="30" t="s">
        <v>45</v>
      </c>
      <c r="E113" s="31" t="s">
        <v>454</v>
      </c>
    </row>
    <row r="114" spans="1:5" ht="25.5">
      <c r="A114" t="s">
        <v>47</v>
      </c>
      <c r="E114" s="29" t="s">
        <v>438</v>
      </c>
    </row>
    <row r="115" spans="1:16" ht="12.75">
      <c r="A115" s="18" t="s">
        <v>39</v>
      </c>
      <c s="23" t="s">
        <v>217</v>
      </c>
      <c s="23" t="s">
        <v>455</v>
      </c>
      <c s="18" t="s">
        <v>41</v>
      </c>
      <c s="24" t="s">
        <v>456</v>
      </c>
      <c s="25" t="s">
        <v>358</v>
      </c>
      <c s="26">
        <v>1.5</v>
      </c>
      <c s="27">
        <v>0</v>
      </c>
      <c s="27">
        <f>ROUND(ROUND(H115,2)*ROUND(G115,3),2)</f>
      </c>
      <c r="O115">
        <f>(I115*21)/100</f>
      </c>
      <c t="s">
        <v>17</v>
      </c>
    </row>
    <row r="116" spans="1:5" ht="38.25">
      <c r="A116" s="28" t="s">
        <v>44</v>
      </c>
      <c r="E116" s="29" t="s">
        <v>457</v>
      </c>
    </row>
    <row r="117" spans="1:5" ht="12.75">
      <c r="A117" s="30" t="s">
        <v>45</v>
      </c>
      <c r="E117" s="31" t="s">
        <v>458</v>
      </c>
    </row>
    <row r="118" spans="1:5" ht="102">
      <c r="A118" t="s">
        <v>47</v>
      </c>
      <c r="E118" s="29" t="s">
        <v>432</v>
      </c>
    </row>
    <row r="119" spans="1:16" ht="12.75">
      <c r="A119" s="18" t="s">
        <v>39</v>
      </c>
      <c s="23" t="s">
        <v>221</v>
      </c>
      <c s="23" t="s">
        <v>459</v>
      </c>
      <c s="18" t="s">
        <v>41</v>
      </c>
      <c s="24" t="s">
        <v>460</v>
      </c>
      <c s="25" t="s">
        <v>435</v>
      </c>
      <c s="26">
        <v>41.25</v>
      </c>
      <c s="27">
        <v>0</v>
      </c>
      <c s="27">
        <f>ROUND(ROUND(H119,2)*ROUND(G119,3),2)</f>
      </c>
      <c r="O119">
        <f>(I119*21)/100</f>
      </c>
      <c t="s">
        <v>17</v>
      </c>
    </row>
    <row r="120" spans="1:5" ht="12.75">
      <c r="A120" s="28" t="s">
        <v>44</v>
      </c>
      <c r="E120" s="29" t="s">
        <v>461</v>
      </c>
    </row>
    <row r="121" spans="1:5" ht="12.75">
      <c r="A121" s="30" t="s">
        <v>45</v>
      </c>
      <c r="E121" s="31" t="s">
        <v>462</v>
      </c>
    </row>
    <row r="122" spans="1:5" ht="25.5">
      <c r="A122" t="s">
        <v>47</v>
      </c>
      <c r="E122" s="29" t="s">
        <v>438</v>
      </c>
    </row>
    <row r="123" spans="1:16" ht="12.75">
      <c r="A123" s="18" t="s">
        <v>39</v>
      </c>
      <c s="23" t="s">
        <v>225</v>
      </c>
      <c s="23" t="s">
        <v>463</v>
      </c>
      <c s="18" t="s">
        <v>23</v>
      </c>
      <c s="24" t="s">
        <v>464</v>
      </c>
      <c s="25" t="s">
        <v>358</v>
      </c>
      <c s="26">
        <v>8.1</v>
      </c>
      <c s="27">
        <v>0</v>
      </c>
      <c s="27">
        <f>ROUND(ROUND(H123,2)*ROUND(G123,3),2)</f>
      </c>
      <c r="O123">
        <f>(I123*21)/100</f>
      </c>
      <c t="s">
        <v>17</v>
      </c>
    </row>
    <row r="124" spans="1:5" ht="51">
      <c r="A124" s="28" t="s">
        <v>44</v>
      </c>
      <c r="E124" s="29" t="s">
        <v>465</v>
      </c>
    </row>
    <row r="125" spans="1:5" ht="12.75">
      <c r="A125" s="30" t="s">
        <v>45</v>
      </c>
      <c r="E125" s="31" t="s">
        <v>466</v>
      </c>
    </row>
    <row r="126" spans="1:5" ht="63.75">
      <c r="A126" t="s">
        <v>47</v>
      </c>
      <c r="E126" s="29" t="s">
        <v>467</v>
      </c>
    </row>
    <row r="127" spans="1:16" ht="12.75">
      <c r="A127" s="18" t="s">
        <v>39</v>
      </c>
      <c s="23" t="s">
        <v>230</v>
      </c>
      <c s="23" t="s">
        <v>463</v>
      </c>
      <c s="18" t="s">
        <v>17</v>
      </c>
      <c s="24" t="s">
        <v>464</v>
      </c>
      <c s="25" t="s">
        <v>358</v>
      </c>
      <c s="26">
        <v>3</v>
      </c>
      <c s="27">
        <v>0</v>
      </c>
      <c s="27">
        <f>ROUND(ROUND(H127,2)*ROUND(G127,3),2)</f>
      </c>
      <c r="O127">
        <f>(I127*21)/100</f>
      </c>
      <c t="s">
        <v>17</v>
      </c>
    </row>
    <row r="128" spans="1:5" ht="51">
      <c r="A128" s="28" t="s">
        <v>44</v>
      </c>
      <c r="E128" s="29" t="s">
        <v>468</v>
      </c>
    </row>
    <row r="129" spans="1:5" ht="12.75">
      <c r="A129" s="30" t="s">
        <v>45</v>
      </c>
      <c r="E129" s="31" t="s">
        <v>294</v>
      </c>
    </row>
    <row r="130" spans="1:5" ht="63.75">
      <c r="A130" t="s">
        <v>47</v>
      </c>
      <c r="E130" s="29" t="s">
        <v>467</v>
      </c>
    </row>
    <row r="131" spans="1:16" ht="12.75">
      <c r="A131" s="18" t="s">
        <v>39</v>
      </c>
      <c s="23" t="s">
        <v>234</v>
      </c>
      <c s="23" t="s">
        <v>463</v>
      </c>
      <c s="18" t="s">
        <v>16</v>
      </c>
      <c s="24" t="s">
        <v>464</v>
      </c>
      <c s="25" t="s">
        <v>358</v>
      </c>
      <c s="26">
        <v>8.1</v>
      </c>
      <c s="27">
        <v>0</v>
      </c>
      <c s="27">
        <f>ROUND(ROUND(H131,2)*ROUND(G131,3),2)</f>
      </c>
      <c r="O131">
        <f>(I131*21)/100</f>
      </c>
      <c t="s">
        <v>17</v>
      </c>
    </row>
    <row r="132" spans="1:5" ht="51">
      <c r="A132" s="28" t="s">
        <v>44</v>
      </c>
      <c r="E132" s="29" t="s">
        <v>469</v>
      </c>
    </row>
    <row r="133" spans="1:5" ht="12.75">
      <c r="A133" s="30" t="s">
        <v>45</v>
      </c>
      <c r="E133" s="31" t="s">
        <v>466</v>
      </c>
    </row>
    <row r="134" spans="1:5" ht="63.75">
      <c r="A134" t="s">
        <v>47</v>
      </c>
      <c r="E134" s="29" t="s">
        <v>467</v>
      </c>
    </row>
    <row r="135" spans="1:16" ht="12.75">
      <c r="A135" s="18" t="s">
        <v>39</v>
      </c>
      <c s="23" t="s">
        <v>238</v>
      </c>
      <c s="23" t="s">
        <v>470</v>
      </c>
      <c s="18" t="s">
        <v>41</v>
      </c>
      <c s="24" t="s">
        <v>471</v>
      </c>
      <c s="25" t="s">
        <v>358</v>
      </c>
      <c s="26">
        <v>6.75</v>
      </c>
      <c s="27">
        <v>0</v>
      </c>
      <c s="27">
        <f>ROUND(ROUND(H135,2)*ROUND(G135,3),2)</f>
      </c>
      <c r="O135">
        <f>(I135*21)/100</f>
      </c>
      <c t="s">
        <v>17</v>
      </c>
    </row>
    <row r="136" spans="1:5" ht="38.25">
      <c r="A136" s="28" t="s">
        <v>44</v>
      </c>
      <c r="E136" s="29" t="s">
        <v>472</v>
      </c>
    </row>
    <row r="137" spans="1:5" ht="12.75">
      <c r="A137" s="30" t="s">
        <v>45</v>
      </c>
      <c r="E137" s="31" t="s">
        <v>473</v>
      </c>
    </row>
    <row r="138" spans="1:5" ht="89.25">
      <c r="A138" t="s">
        <v>47</v>
      </c>
      <c r="E138" s="29" t="s">
        <v>474</v>
      </c>
    </row>
    <row r="139" spans="1:16" ht="12.75">
      <c r="A139" s="18" t="s">
        <v>39</v>
      </c>
      <c s="23" t="s">
        <v>243</v>
      </c>
      <c s="23" t="s">
        <v>475</v>
      </c>
      <c s="18" t="s">
        <v>41</v>
      </c>
      <c s="24" t="s">
        <v>476</v>
      </c>
      <c s="25" t="s">
        <v>435</v>
      </c>
      <c s="26">
        <v>133.65</v>
      </c>
      <c s="27">
        <v>0</v>
      </c>
      <c s="27">
        <f>ROUND(ROUND(H139,2)*ROUND(G139,3),2)</f>
      </c>
      <c r="O139">
        <f>(I139*21)/100</f>
      </c>
      <c t="s">
        <v>17</v>
      </c>
    </row>
    <row r="140" spans="1:5" ht="12.75">
      <c r="A140" s="28" t="s">
        <v>44</v>
      </c>
      <c r="E140" s="29" t="s">
        <v>477</v>
      </c>
    </row>
    <row r="141" spans="1:5" ht="12.75">
      <c r="A141" s="30" t="s">
        <v>45</v>
      </c>
      <c r="E141" s="31" t="s">
        <v>478</v>
      </c>
    </row>
    <row r="142" spans="1:5" ht="76.5">
      <c r="A142" t="s">
        <v>47</v>
      </c>
      <c r="E142" s="29" t="s">
        <v>479</v>
      </c>
    </row>
    <row r="143" spans="1:16" ht="12.75">
      <c r="A143" s="18" t="s">
        <v>39</v>
      </c>
      <c s="23" t="s">
        <v>248</v>
      </c>
      <c s="23" t="s">
        <v>480</v>
      </c>
      <c s="18" t="s">
        <v>41</v>
      </c>
      <c s="24" t="s">
        <v>481</v>
      </c>
      <c s="25" t="s">
        <v>358</v>
      </c>
      <c s="26">
        <v>3.96</v>
      </c>
      <c s="27">
        <v>0</v>
      </c>
      <c s="27">
        <f>ROUND(ROUND(H143,2)*ROUND(G143,3),2)</f>
      </c>
      <c r="O143">
        <f>(I143*21)/100</f>
      </c>
      <c t="s">
        <v>17</v>
      </c>
    </row>
    <row r="144" spans="1:5" ht="38.25">
      <c r="A144" s="28" t="s">
        <v>44</v>
      </c>
      <c r="E144" s="29" t="s">
        <v>482</v>
      </c>
    </row>
    <row r="145" spans="1:5" ht="12.75">
      <c r="A145" s="30" t="s">
        <v>45</v>
      </c>
      <c r="E145" s="31" t="s">
        <v>483</v>
      </c>
    </row>
    <row r="146" spans="1:5" ht="89.25">
      <c r="A146" t="s">
        <v>47</v>
      </c>
      <c r="E146" s="29" t="s">
        <v>474</v>
      </c>
    </row>
    <row r="147" spans="1:16" ht="12.75">
      <c r="A147" s="18" t="s">
        <v>39</v>
      </c>
      <c s="23" t="s">
        <v>253</v>
      </c>
      <c s="23" t="s">
        <v>484</v>
      </c>
      <c s="18" t="s">
        <v>41</v>
      </c>
      <c s="24" t="s">
        <v>485</v>
      </c>
      <c s="25" t="s">
        <v>435</v>
      </c>
      <c s="26">
        <v>100.188</v>
      </c>
      <c s="27">
        <v>0</v>
      </c>
      <c s="27">
        <f>ROUND(ROUND(H147,2)*ROUND(G147,3),2)</f>
      </c>
      <c r="O147">
        <f>(I147*21)/100</f>
      </c>
      <c t="s">
        <v>17</v>
      </c>
    </row>
    <row r="148" spans="1:5" ht="12.75">
      <c r="A148" s="28" t="s">
        <v>44</v>
      </c>
      <c r="E148" s="29" t="s">
        <v>486</v>
      </c>
    </row>
    <row r="149" spans="1:5" ht="12.75">
      <c r="A149" s="30" t="s">
        <v>45</v>
      </c>
      <c r="E149" s="31" t="s">
        <v>487</v>
      </c>
    </row>
    <row r="150" spans="1:5" ht="76.5">
      <c r="A150" t="s">
        <v>47</v>
      </c>
      <c r="E150" s="29" t="s">
        <v>479</v>
      </c>
    </row>
    <row r="151" spans="1:16" ht="12.75">
      <c r="A151" s="18" t="s">
        <v>39</v>
      </c>
      <c s="23" t="s">
        <v>256</v>
      </c>
      <c s="23" t="s">
        <v>488</v>
      </c>
      <c s="18" t="s">
        <v>41</v>
      </c>
      <c s="24" t="s">
        <v>489</v>
      </c>
      <c s="25" t="s">
        <v>358</v>
      </c>
      <c s="26">
        <v>0.8</v>
      </c>
      <c s="27">
        <v>0</v>
      </c>
      <c s="27">
        <f>ROUND(ROUND(H151,2)*ROUND(G151,3),2)</f>
      </c>
      <c r="O151">
        <f>(I151*21)/100</f>
      </c>
      <c t="s">
        <v>17</v>
      </c>
    </row>
    <row r="152" spans="1:5" ht="51">
      <c r="A152" s="28" t="s">
        <v>44</v>
      </c>
      <c r="E152" s="29" t="s">
        <v>490</v>
      </c>
    </row>
    <row r="153" spans="1:5" ht="12.75">
      <c r="A153" s="30" t="s">
        <v>45</v>
      </c>
      <c r="E153" s="31" t="s">
        <v>491</v>
      </c>
    </row>
    <row r="154" spans="1:5" ht="38.25">
      <c r="A154" t="s">
        <v>47</v>
      </c>
      <c r="E154" s="29" t="s">
        <v>492</v>
      </c>
    </row>
    <row r="155" spans="1:16" ht="25.5">
      <c r="A155" s="18" t="s">
        <v>39</v>
      </c>
      <c s="23" t="s">
        <v>261</v>
      </c>
      <c s="23" t="s">
        <v>493</v>
      </c>
      <c s="18" t="s">
        <v>65</v>
      </c>
      <c s="24" t="s">
        <v>494</v>
      </c>
      <c s="25" t="s">
        <v>358</v>
      </c>
      <c s="26">
        <v>2.8</v>
      </c>
      <c s="27">
        <v>0</v>
      </c>
      <c s="27">
        <f>ROUND(ROUND(H155,2)*ROUND(G155,3),2)</f>
      </c>
      <c r="O155">
        <f>(I155*21)/100</f>
      </c>
      <c t="s">
        <v>17</v>
      </c>
    </row>
    <row r="156" spans="1:5" ht="51">
      <c r="A156" s="28" t="s">
        <v>44</v>
      </c>
      <c r="E156" s="29" t="s">
        <v>495</v>
      </c>
    </row>
    <row r="157" spans="1:5" ht="12.75">
      <c r="A157" s="30" t="s">
        <v>45</v>
      </c>
      <c r="E157" s="31" t="s">
        <v>496</v>
      </c>
    </row>
    <row r="158" spans="1:5" ht="89.25">
      <c r="A158" t="s">
        <v>47</v>
      </c>
      <c r="E158" s="29" t="s">
        <v>474</v>
      </c>
    </row>
    <row r="159" spans="1:16" ht="12.75">
      <c r="A159" s="18" t="s">
        <v>39</v>
      </c>
      <c s="23" t="s">
        <v>266</v>
      </c>
      <c s="23" t="s">
        <v>497</v>
      </c>
      <c s="18" t="s">
        <v>41</v>
      </c>
      <c s="24" t="s">
        <v>498</v>
      </c>
      <c s="25" t="s">
        <v>111</v>
      </c>
      <c s="26">
        <v>8</v>
      </c>
      <c s="27">
        <v>0</v>
      </c>
      <c s="27">
        <f>ROUND(ROUND(H159,2)*ROUND(G159,3),2)</f>
      </c>
      <c r="O159">
        <f>(I159*21)/100</f>
      </c>
      <c t="s">
        <v>17</v>
      </c>
    </row>
    <row r="160" spans="1:5" ht="51">
      <c r="A160" s="28" t="s">
        <v>44</v>
      </c>
      <c r="E160" s="29" t="s">
        <v>499</v>
      </c>
    </row>
    <row r="161" spans="1:5" ht="12.75">
      <c r="A161" s="30" t="s">
        <v>45</v>
      </c>
      <c r="E161" s="31" t="s">
        <v>500</v>
      </c>
    </row>
    <row r="162" spans="1:5" ht="38.25">
      <c r="A162" t="s">
        <v>47</v>
      </c>
      <c r="E162" s="29" t="s">
        <v>492</v>
      </c>
    </row>
    <row r="163" spans="1:16" ht="12.75">
      <c r="A163" s="18" t="s">
        <v>39</v>
      </c>
      <c s="23" t="s">
        <v>501</v>
      </c>
      <c s="23" t="s">
        <v>502</v>
      </c>
      <c s="18" t="s">
        <v>23</v>
      </c>
      <c s="24" t="s">
        <v>503</v>
      </c>
      <c s="25" t="s">
        <v>111</v>
      </c>
      <c s="26">
        <v>8</v>
      </c>
      <c s="27">
        <v>0</v>
      </c>
      <c s="27">
        <f>ROUND(ROUND(H163,2)*ROUND(G163,3),2)</f>
      </c>
      <c r="O163">
        <f>(I163*21)/100</f>
      </c>
      <c t="s">
        <v>17</v>
      </c>
    </row>
    <row r="164" spans="1:5" ht="51">
      <c r="A164" s="28" t="s">
        <v>44</v>
      </c>
      <c r="E164" s="29" t="s">
        <v>504</v>
      </c>
    </row>
    <row r="165" spans="1:5" ht="12.75">
      <c r="A165" s="30" t="s">
        <v>45</v>
      </c>
      <c r="E165" s="31" t="s">
        <v>500</v>
      </c>
    </row>
    <row r="166" spans="1:5" ht="38.25">
      <c r="A166" t="s">
        <v>47</v>
      </c>
      <c r="E166" s="29" t="s">
        <v>492</v>
      </c>
    </row>
    <row r="167" spans="1:16" ht="12.75">
      <c r="A167" s="18" t="s">
        <v>39</v>
      </c>
      <c s="23" t="s">
        <v>505</v>
      </c>
      <c s="23" t="s">
        <v>502</v>
      </c>
      <c s="18" t="s">
        <v>17</v>
      </c>
      <c s="24" t="s">
        <v>503</v>
      </c>
      <c s="25" t="s">
        <v>111</v>
      </c>
      <c s="26">
        <v>4</v>
      </c>
      <c s="27">
        <v>0</v>
      </c>
      <c s="27">
        <f>ROUND(ROUND(H167,2)*ROUND(G167,3),2)</f>
      </c>
      <c r="O167">
        <f>(I167*21)/100</f>
      </c>
      <c t="s">
        <v>17</v>
      </c>
    </row>
    <row r="168" spans="1:5" ht="51">
      <c r="A168" s="28" t="s">
        <v>44</v>
      </c>
      <c r="E168" s="29" t="s">
        <v>506</v>
      </c>
    </row>
    <row r="169" spans="1:5" ht="12.75">
      <c r="A169" s="30" t="s">
        <v>45</v>
      </c>
      <c r="E169" s="31" t="s">
        <v>313</v>
      </c>
    </row>
    <row r="170" spans="1:5" ht="38.25">
      <c r="A170" t="s">
        <v>47</v>
      </c>
      <c r="E170" s="29" t="s">
        <v>492</v>
      </c>
    </row>
    <row r="171" spans="1:16" ht="12.75">
      <c r="A171" s="18" t="s">
        <v>39</v>
      </c>
      <c s="23" t="s">
        <v>507</v>
      </c>
      <c s="23" t="s">
        <v>508</v>
      </c>
      <c s="18" t="s">
        <v>41</v>
      </c>
      <c s="24" t="s">
        <v>509</v>
      </c>
      <c s="25" t="s">
        <v>424</v>
      </c>
      <c s="26">
        <v>40</v>
      </c>
      <c s="27">
        <v>0</v>
      </c>
      <c s="27">
        <f>ROUND(ROUND(H171,2)*ROUND(G171,3),2)</f>
      </c>
      <c r="O171">
        <f>(I171*21)/100</f>
      </c>
      <c t="s">
        <v>17</v>
      </c>
    </row>
    <row r="172" spans="1:5" ht="38.25">
      <c r="A172" s="28" t="s">
        <v>44</v>
      </c>
      <c r="E172" s="29" t="s">
        <v>510</v>
      </c>
    </row>
    <row r="173" spans="1:5" ht="12.75">
      <c r="A173" s="30" t="s">
        <v>45</v>
      </c>
      <c r="E173" s="31" t="s">
        <v>511</v>
      </c>
    </row>
    <row r="174" spans="1:5" ht="216.75">
      <c r="A174" t="s">
        <v>47</v>
      </c>
      <c r="E174" s="29" t="s">
        <v>512</v>
      </c>
    </row>
    <row r="175" spans="1:16" ht="12.75">
      <c r="A175" s="18" t="s">
        <v>39</v>
      </c>
      <c s="23" t="s">
        <v>513</v>
      </c>
      <c s="23" t="s">
        <v>514</v>
      </c>
      <c s="18" t="s">
        <v>41</v>
      </c>
      <c s="24" t="s">
        <v>515</v>
      </c>
      <c s="25" t="s">
        <v>435</v>
      </c>
      <c s="26">
        <v>158.4</v>
      </c>
      <c s="27">
        <v>0</v>
      </c>
      <c s="27">
        <f>ROUND(ROUND(H175,2)*ROUND(G175,3),2)</f>
      </c>
      <c r="O175">
        <f>(I175*21)/100</f>
      </c>
      <c t="s">
        <v>17</v>
      </c>
    </row>
    <row r="176" spans="1:5" ht="12.75">
      <c r="A176" s="28" t="s">
        <v>44</v>
      </c>
      <c r="E176" s="29" t="s">
        <v>516</v>
      </c>
    </row>
    <row r="177" spans="1:5" ht="12.75">
      <c r="A177" s="30" t="s">
        <v>45</v>
      </c>
      <c r="E177" s="31" t="s">
        <v>517</v>
      </c>
    </row>
    <row r="178" spans="1:5" ht="25.5">
      <c r="A178" t="s">
        <v>47</v>
      </c>
      <c r="E178" s="29" t="s">
        <v>438</v>
      </c>
    </row>
    <row r="179" spans="1:16" ht="12.75">
      <c r="A179" s="18" t="s">
        <v>39</v>
      </c>
      <c s="23" t="s">
        <v>518</v>
      </c>
      <c s="23" t="s">
        <v>519</v>
      </c>
      <c s="18" t="s">
        <v>41</v>
      </c>
      <c s="24" t="s">
        <v>520</v>
      </c>
      <c s="25" t="s">
        <v>424</v>
      </c>
      <c s="26">
        <v>165</v>
      </c>
      <c s="27">
        <v>0</v>
      </c>
      <c s="27">
        <f>ROUND(ROUND(H179,2)*ROUND(G179,3),2)</f>
      </c>
      <c r="O179">
        <f>(I179*21)/100</f>
      </c>
      <c t="s">
        <v>17</v>
      </c>
    </row>
    <row r="180" spans="1:5" ht="38.25">
      <c r="A180" s="28" t="s">
        <v>44</v>
      </c>
      <c r="E180" s="29" t="s">
        <v>521</v>
      </c>
    </row>
    <row r="181" spans="1:5" ht="12.75">
      <c r="A181" s="30" t="s">
        <v>45</v>
      </c>
      <c r="E181" s="31" t="s">
        <v>522</v>
      </c>
    </row>
    <row r="182" spans="1:5" ht="216.75">
      <c r="A182" t="s">
        <v>47</v>
      </c>
      <c r="E182" s="29" t="s">
        <v>512</v>
      </c>
    </row>
    <row r="183" spans="1:16" ht="12.75">
      <c r="A183" s="18" t="s">
        <v>39</v>
      </c>
      <c s="23" t="s">
        <v>523</v>
      </c>
      <c s="23" t="s">
        <v>524</v>
      </c>
      <c s="18" t="s">
        <v>41</v>
      </c>
      <c s="24" t="s">
        <v>525</v>
      </c>
      <c s="25" t="s">
        <v>435</v>
      </c>
      <c s="26">
        <v>980.1</v>
      </c>
      <c s="27">
        <v>0</v>
      </c>
      <c s="27">
        <f>ROUND(ROUND(H183,2)*ROUND(G183,3),2)</f>
      </c>
      <c r="O183">
        <f>(I183*21)/100</f>
      </c>
      <c t="s">
        <v>17</v>
      </c>
    </row>
    <row r="184" spans="1:5" ht="12.75">
      <c r="A184" s="28" t="s">
        <v>44</v>
      </c>
      <c r="E184" s="29" t="s">
        <v>526</v>
      </c>
    </row>
    <row r="185" spans="1:5" ht="12.75">
      <c r="A185" s="30" t="s">
        <v>45</v>
      </c>
      <c r="E185" s="31" t="s">
        <v>527</v>
      </c>
    </row>
    <row r="186" spans="1:5" ht="25.5">
      <c r="A186" t="s">
        <v>47</v>
      </c>
      <c r="E186" s="29" t="s">
        <v>438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3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0+O8+O17+O138+O151+O176+O249+O254+O283</f>
      </c>
      <c t="s">
        <v>16</v>
      </c>
    </row>
    <row r="3" spans="1:16" ht="15" customHeight="1">
      <c r="A3" t="s">
        <v>1</v>
      </c>
      <c s="8" t="s">
        <v>4</v>
      </c>
      <c s="9" t="s">
        <v>5</v>
      </c>
      <c s="1"/>
      <c s="10" t="s">
        <v>6</v>
      </c>
      <c s="1"/>
      <c s="4"/>
      <c s="3" t="s">
        <v>528</v>
      </c>
      <c s="32">
        <f>0+I8+I17+I138+I151+I176+I249+I254+I283</f>
      </c>
      <c r="O3" t="s">
        <v>13</v>
      </c>
      <c t="s">
        <v>17</v>
      </c>
    </row>
    <row r="4" spans="1:16" ht="15" customHeight="1">
      <c r="A4" t="s">
        <v>7</v>
      </c>
      <c s="12" t="s">
        <v>12</v>
      </c>
      <c s="13" t="s">
        <v>528</v>
      </c>
      <c s="5"/>
      <c s="14" t="s">
        <v>529</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346</v>
      </c>
      <c s="18" t="s">
        <v>23</v>
      </c>
      <c s="24" t="s">
        <v>347</v>
      </c>
      <c s="25" t="s">
        <v>98</v>
      </c>
      <c s="26">
        <v>5069.246</v>
      </c>
      <c s="27">
        <v>0</v>
      </c>
      <c s="27">
        <f>ROUND(ROUND(H9,2)*ROUND(G9,3),2)</f>
      </c>
      <c r="O9">
        <f>(I9*21)/100</f>
      </c>
      <c t="s">
        <v>17</v>
      </c>
    </row>
    <row r="10" spans="1:5" ht="12.75">
      <c r="A10" s="28" t="s">
        <v>44</v>
      </c>
      <c r="E10" s="29" t="s">
        <v>348</v>
      </c>
    </row>
    <row r="11" spans="1:5" ht="165.75">
      <c r="A11" s="30" t="s">
        <v>45</v>
      </c>
      <c r="E11" s="31" t="s">
        <v>530</v>
      </c>
    </row>
    <row r="12" spans="1:5" ht="25.5">
      <c r="A12" t="s">
        <v>47</v>
      </c>
      <c r="E12" s="29" t="s">
        <v>350</v>
      </c>
    </row>
    <row r="13" spans="1:16" ht="12.75">
      <c r="A13" s="18" t="s">
        <v>39</v>
      </c>
      <c s="23" t="s">
        <v>17</v>
      </c>
      <c s="23" t="s">
        <v>346</v>
      </c>
      <c s="18" t="s">
        <v>17</v>
      </c>
      <c s="24" t="s">
        <v>347</v>
      </c>
      <c s="25" t="s">
        <v>98</v>
      </c>
      <c s="26">
        <v>73.53</v>
      </c>
      <c s="27">
        <v>0</v>
      </c>
      <c s="27">
        <f>ROUND(ROUND(H13,2)*ROUND(G13,3),2)</f>
      </c>
      <c r="O13">
        <f>(I13*21)/100</f>
      </c>
      <c t="s">
        <v>17</v>
      </c>
    </row>
    <row r="14" spans="1:5" ht="12.75">
      <c r="A14" s="28" t="s">
        <v>44</v>
      </c>
      <c r="E14" s="29" t="s">
        <v>531</v>
      </c>
    </row>
    <row r="15" spans="1:5" ht="63.75">
      <c r="A15" s="30" t="s">
        <v>45</v>
      </c>
      <c r="E15" s="31" t="s">
        <v>532</v>
      </c>
    </row>
    <row r="16" spans="1:5" ht="25.5">
      <c r="A16" t="s">
        <v>47</v>
      </c>
      <c r="E16" s="29" t="s">
        <v>350</v>
      </c>
    </row>
    <row r="17" spans="1:18" ht="12.75" customHeight="1">
      <c r="A17" s="5" t="s">
        <v>37</v>
      </c>
      <c s="5"/>
      <c s="35" t="s">
        <v>23</v>
      </c>
      <c s="5"/>
      <c s="21" t="s">
        <v>355</v>
      </c>
      <c s="5"/>
      <c s="5"/>
      <c s="5"/>
      <c s="36">
        <f>0+Q17</f>
      </c>
      <c r="O17">
        <f>0+R17</f>
      </c>
      <c r="Q17">
        <f>0+I18+I22+I26+I30+I34+I38+I42+I46+I50+I54+I58+I62+I66+I70+I74+I78+I82+I86+I90+I94+I98+I102+I106+I110+I114+I118+I122+I126+I130+I134</f>
      </c>
      <c>
        <f>0+O18+O22+O26+O30+O34+O38+O42+O46+O50+O54+O58+O62+O66+O70+O74+O78+O82+O86+O90+O94+O98+O102+O106+O110+O114+O118+O122+O126+O130+O134</f>
      </c>
    </row>
    <row r="18" spans="1:16" ht="12.75">
      <c r="A18" s="18" t="s">
        <v>39</v>
      </c>
      <c s="23" t="s">
        <v>16</v>
      </c>
      <c s="23" t="s">
        <v>533</v>
      </c>
      <c s="18" t="s">
        <v>41</v>
      </c>
      <c s="24" t="s">
        <v>534</v>
      </c>
      <c s="25" t="s">
        <v>170</v>
      </c>
      <c s="26">
        <v>9</v>
      </c>
      <c s="27">
        <v>0</v>
      </c>
      <c s="27">
        <f>ROUND(ROUND(H18,2)*ROUND(G18,3),2)</f>
      </c>
      <c r="O18">
        <f>(I18*21)/100</f>
      </c>
      <c t="s">
        <v>17</v>
      </c>
    </row>
    <row r="19" spans="1:5" ht="25.5">
      <c r="A19" s="28" t="s">
        <v>44</v>
      </c>
      <c r="E19" s="29" t="s">
        <v>535</v>
      </c>
    </row>
    <row r="20" spans="1:5" ht="12.75">
      <c r="A20" s="30" t="s">
        <v>45</v>
      </c>
      <c r="E20" s="31" t="s">
        <v>536</v>
      </c>
    </row>
    <row r="21" spans="1:5" ht="38.25">
      <c r="A21" t="s">
        <v>47</v>
      </c>
      <c r="E21" s="29" t="s">
        <v>537</v>
      </c>
    </row>
    <row r="22" spans="1:16" ht="12.75">
      <c r="A22" s="18" t="s">
        <v>39</v>
      </c>
      <c s="23" t="s">
        <v>27</v>
      </c>
      <c s="23" t="s">
        <v>538</v>
      </c>
      <c s="18" t="s">
        <v>41</v>
      </c>
      <c s="24" t="s">
        <v>539</v>
      </c>
      <c s="25" t="s">
        <v>111</v>
      </c>
      <c s="26">
        <v>12</v>
      </c>
      <c s="27">
        <v>0</v>
      </c>
      <c s="27">
        <f>ROUND(ROUND(H22,2)*ROUND(G22,3),2)</f>
      </c>
      <c r="O22">
        <f>(I22*21)/100</f>
      </c>
      <c t="s">
        <v>17</v>
      </c>
    </row>
    <row r="23" spans="1:5" ht="38.25">
      <c r="A23" s="28" t="s">
        <v>44</v>
      </c>
      <c r="E23" s="29" t="s">
        <v>540</v>
      </c>
    </row>
    <row r="24" spans="1:5" ht="12.75">
      <c r="A24" s="30" t="s">
        <v>45</v>
      </c>
      <c r="E24" s="31" t="s">
        <v>541</v>
      </c>
    </row>
    <row r="25" spans="1:5" ht="165.75">
      <c r="A25" t="s">
        <v>47</v>
      </c>
      <c r="E25" s="29" t="s">
        <v>542</v>
      </c>
    </row>
    <row r="26" spans="1:16" ht="25.5">
      <c r="A26" s="18" t="s">
        <v>39</v>
      </c>
      <c s="23" t="s">
        <v>29</v>
      </c>
      <c s="23" t="s">
        <v>543</v>
      </c>
      <c s="18" t="s">
        <v>23</v>
      </c>
      <c s="24" t="s">
        <v>544</v>
      </c>
      <c s="25" t="s">
        <v>358</v>
      </c>
      <c s="26">
        <v>263.451</v>
      </c>
      <c s="27">
        <v>0</v>
      </c>
      <c s="27">
        <f>ROUND(ROUND(H26,2)*ROUND(G26,3),2)</f>
      </c>
      <c r="O26">
        <f>(I26*21)/100</f>
      </c>
      <c t="s">
        <v>17</v>
      </c>
    </row>
    <row r="27" spans="1:5" ht="63.75">
      <c r="A27" s="28" t="s">
        <v>44</v>
      </c>
      <c r="E27" s="29" t="s">
        <v>545</v>
      </c>
    </row>
    <row r="28" spans="1:5" ht="12.75">
      <c r="A28" s="30" t="s">
        <v>45</v>
      </c>
      <c r="E28" s="31" t="s">
        <v>546</v>
      </c>
    </row>
    <row r="29" spans="1:5" ht="25.5">
      <c r="A29" t="s">
        <v>47</v>
      </c>
      <c r="E29" s="29" t="s">
        <v>547</v>
      </c>
    </row>
    <row r="30" spans="1:16" ht="25.5">
      <c r="A30" s="18" t="s">
        <v>39</v>
      </c>
      <c s="23" t="s">
        <v>31</v>
      </c>
      <c s="23" t="s">
        <v>543</v>
      </c>
      <c s="18" t="s">
        <v>17</v>
      </c>
      <c s="24" t="s">
        <v>544</v>
      </c>
      <c s="25" t="s">
        <v>358</v>
      </c>
      <c s="26">
        <v>1.853</v>
      </c>
      <c s="27">
        <v>0</v>
      </c>
      <c s="27">
        <f>ROUND(ROUND(H30,2)*ROUND(G30,3),2)</f>
      </c>
      <c r="O30">
        <f>(I30*21)/100</f>
      </c>
      <c t="s">
        <v>17</v>
      </c>
    </row>
    <row r="31" spans="1:5" ht="63.75">
      <c r="A31" s="28" t="s">
        <v>44</v>
      </c>
      <c r="E31" s="29" t="s">
        <v>548</v>
      </c>
    </row>
    <row r="32" spans="1:5" ht="12.75">
      <c r="A32" s="30" t="s">
        <v>45</v>
      </c>
      <c r="E32" s="31" t="s">
        <v>549</v>
      </c>
    </row>
    <row r="33" spans="1:5" ht="25.5">
      <c r="A33" t="s">
        <v>47</v>
      </c>
      <c r="E33" s="29" t="s">
        <v>547</v>
      </c>
    </row>
    <row r="34" spans="1:16" ht="12.75">
      <c r="A34" s="18" t="s">
        <v>39</v>
      </c>
      <c s="23" t="s">
        <v>77</v>
      </c>
      <c s="23" t="s">
        <v>550</v>
      </c>
      <c s="18" t="s">
        <v>23</v>
      </c>
      <c s="24" t="s">
        <v>551</v>
      </c>
      <c s="25" t="s">
        <v>358</v>
      </c>
      <c s="26">
        <v>363.213</v>
      </c>
      <c s="27">
        <v>0</v>
      </c>
      <c s="27">
        <f>ROUND(ROUND(H34,2)*ROUND(G34,3),2)</f>
      </c>
      <c r="O34">
        <f>(I34*21)/100</f>
      </c>
      <c t="s">
        <v>17</v>
      </c>
    </row>
    <row r="35" spans="1:5" ht="76.5">
      <c r="A35" s="28" t="s">
        <v>44</v>
      </c>
      <c r="E35" s="29" t="s">
        <v>552</v>
      </c>
    </row>
    <row r="36" spans="1:5" ht="12.75">
      <c r="A36" s="30" t="s">
        <v>45</v>
      </c>
      <c r="E36" s="31" t="s">
        <v>553</v>
      </c>
    </row>
    <row r="37" spans="1:5" ht="38.25">
      <c r="A37" t="s">
        <v>47</v>
      </c>
      <c r="E37" s="29" t="s">
        <v>554</v>
      </c>
    </row>
    <row r="38" spans="1:16" ht="12.75">
      <c r="A38" s="18" t="s">
        <v>39</v>
      </c>
      <c s="23" t="s">
        <v>80</v>
      </c>
      <c s="23" t="s">
        <v>550</v>
      </c>
      <c s="18" t="s">
        <v>17</v>
      </c>
      <c s="24" t="s">
        <v>551</v>
      </c>
      <c s="25" t="s">
        <v>358</v>
      </c>
      <c s="26">
        <v>361.76</v>
      </c>
      <c s="27">
        <v>0</v>
      </c>
      <c s="27">
        <f>ROUND(ROUND(H38,2)*ROUND(G38,3),2)</f>
      </c>
      <c r="O38">
        <f>(I38*21)/100</f>
      </c>
      <c t="s">
        <v>17</v>
      </c>
    </row>
    <row r="39" spans="1:5" ht="76.5">
      <c r="A39" s="28" t="s">
        <v>44</v>
      </c>
      <c r="E39" s="29" t="s">
        <v>555</v>
      </c>
    </row>
    <row r="40" spans="1:5" ht="12.75">
      <c r="A40" s="30" t="s">
        <v>45</v>
      </c>
      <c r="E40" s="31" t="s">
        <v>556</v>
      </c>
    </row>
    <row r="41" spans="1:5" ht="38.25">
      <c r="A41" t="s">
        <v>47</v>
      </c>
      <c r="E41" s="29" t="s">
        <v>554</v>
      </c>
    </row>
    <row r="42" spans="1:16" ht="12.75">
      <c r="A42" s="18" t="s">
        <v>39</v>
      </c>
      <c s="23" t="s">
        <v>34</v>
      </c>
      <c s="23" t="s">
        <v>557</v>
      </c>
      <c s="18" t="s">
        <v>41</v>
      </c>
      <c s="24" t="s">
        <v>558</v>
      </c>
      <c s="25" t="s">
        <v>358</v>
      </c>
      <c s="26">
        <v>2281.954</v>
      </c>
      <c s="27">
        <v>0</v>
      </c>
      <c s="27">
        <f>ROUND(ROUND(H42,2)*ROUND(G42,3),2)</f>
      </c>
      <c r="O42">
        <f>(I42*21)/100</f>
      </c>
      <c t="s">
        <v>17</v>
      </c>
    </row>
    <row r="43" spans="1:5" ht="51">
      <c r="A43" s="28" t="s">
        <v>44</v>
      </c>
      <c r="E43" s="29" t="s">
        <v>559</v>
      </c>
    </row>
    <row r="44" spans="1:5" ht="12.75">
      <c r="A44" s="30" t="s">
        <v>45</v>
      </c>
      <c r="E44" s="31" t="s">
        <v>560</v>
      </c>
    </row>
    <row r="45" spans="1:5" ht="369.75">
      <c r="A45" t="s">
        <v>47</v>
      </c>
      <c r="E45" s="29" t="s">
        <v>561</v>
      </c>
    </row>
    <row r="46" spans="1:16" ht="12.75">
      <c r="A46" s="18" t="s">
        <v>39</v>
      </c>
      <c s="23" t="s">
        <v>36</v>
      </c>
      <c s="23" t="s">
        <v>562</v>
      </c>
      <c s="18" t="s">
        <v>41</v>
      </c>
      <c s="24" t="s">
        <v>563</v>
      </c>
      <c s="25" t="s">
        <v>364</v>
      </c>
      <c s="26">
        <v>25101.494</v>
      </c>
      <c s="27">
        <v>0</v>
      </c>
      <c s="27">
        <f>ROUND(ROUND(H46,2)*ROUND(G46,3),2)</f>
      </c>
      <c r="O46">
        <f>(I46*21)/100</f>
      </c>
      <c t="s">
        <v>17</v>
      </c>
    </row>
    <row r="47" spans="1:5" ht="12.75">
      <c r="A47" s="28" t="s">
        <v>44</v>
      </c>
      <c r="E47" s="29" t="s">
        <v>564</v>
      </c>
    </row>
    <row r="48" spans="1:5" ht="12.75">
      <c r="A48" s="30" t="s">
        <v>45</v>
      </c>
      <c r="E48" s="31" t="s">
        <v>565</v>
      </c>
    </row>
    <row r="49" spans="1:5" ht="25.5">
      <c r="A49" t="s">
        <v>47</v>
      </c>
      <c r="E49" s="29" t="s">
        <v>566</v>
      </c>
    </row>
    <row r="50" spans="1:16" ht="12.75">
      <c r="A50" s="18" t="s">
        <v>39</v>
      </c>
      <c s="23" t="s">
        <v>87</v>
      </c>
      <c s="23" t="s">
        <v>567</v>
      </c>
      <c s="18" t="s">
        <v>41</v>
      </c>
      <c s="24" t="s">
        <v>568</v>
      </c>
      <c s="25" t="s">
        <v>358</v>
      </c>
      <c s="26">
        <v>7</v>
      </c>
      <c s="27">
        <v>0</v>
      </c>
      <c s="27">
        <f>ROUND(ROUND(H50,2)*ROUND(G50,3),2)</f>
      </c>
      <c r="O50">
        <f>(I50*21)/100</f>
      </c>
      <c t="s">
        <v>17</v>
      </c>
    </row>
    <row r="51" spans="1:5" ht="38.25">
      <c r="A51" s="28" t="s">
        <v>44</v>
      </c>
      <c r="E51" s="29" t="s">
        <v>569</v>
      </c>
    </row>
    <row r="52" spans="1:5" ht="12.75">
      <c r="A52" s="30" t="s">
        <v>45</v>
      </c>
      <c r="E52" s="31" t="s">
        <v>570</v>
      </c>
    </row>
    <row r="53" spans="1:5" ht="318.75">
      <c r="A53" t="s">
        <v>47</v>
      </c>
      <c r="E53" s="29" t="s">
        <v>361</v>
      </c>
    </row>
    <row r="54" spans="1:16" ht="12.75">
      <c r="A54" s="18" t="s">
        <v>39</v>
      </c>
      <c s="23" t="s">
        <v>146</v>
      </c>
      <c s="23" t="s">
        <v>571</v>
      </c>
      <c s="18" t="s">
        <v>41</v>
      </c>
      <c s="24" t="s">
        <v>572</v>
      </c>
      <c s="25" t="s">
        <v>364</v>
      </c>
      <c s="26">
        <v>77</v>
      </c>
      <c s="27">
        <v>0</v>
      </c>
      <c s="27">
        <f>ROUND(ROUND(H54,2)*ROUND(G54,3),2)</f>
      </c>
      <c r="O54">
        <f>(I54*21)/100</f>
      </c>
      <c t="s">
        <v>17</v>
      </c>
    </row>
    <row r="55" spans="1:5" ht="12.75">
      <c r="A55" s="28" t="s">
        <v>44</v>
      </c>
      <c r="E55" s="29" t="s">
        <v>573</v>
      </c>
    </row>
    <row r="56" spans="1:5" ht="12.75">
      <c r="A56" s="30" t="s">
        <v>45</v>
      </c>
      <c r="E56" s="31" t="s">
        <v>574</v>
      </c>
    </row>
    <row r="57" spans="1:5" ht="25.5">
      <c r="A57" t="s">
        <v>47</v>
      </c>
      <c r="E57" s="29" t="s">
        <v>566</v>
      </c>
    </row>
    <row r="58" spans="1:16" ht="12.75">
      <c r="A58" s="18" t="s">
        <v>39</v>
      </c>
      <c s="23" t="s">
        <v>150</v>
      </c>
      <c s="23" t="s">
        <v>575</v>
      </c>
      <c s="18" t="s">
        <v>41</v>
      </c>
      <c s="24" t="s">
        <v>576</v>
      </c>
      <c s="25" t="s">
        <v>358</v>
      </c>
      <c s="26">
        <v>3</v>
      </c>
      <c s="27">
        <v>0</v>
      </c>
      <c s="27">
        <f>ROUND(ROUND(H58,2)*ROUND(G58,3),2)</f>
      </c>
      <c r="O58">
        <f>(I58*21)/100</f>
      </c>
      <c t="s">
        <v>17</v>
      </c>
    </row>
    <row r="59" spans="1:5" ht="38.25">
      <c r="A59" s="28" t="s">
        <v>44</v>
      </c>
      <c r="E59" s="29" t="s">
        <v>577</v>
      </c>
    </row>
    <row r="60" spans="1:5" ht="12.75">
      <c r="A60" s="30" t="s">
        <v>45</v>
      </c>
      <c r="E60" s="31" t="s">
        <v>578</v>
      </c>
    </row>
    <row r="61" spans="1:5" ht="318.75">
      <c r="A61" t="s">
        <v>47</v>
      </c>
      <c r="E61" s="29" t="s">
        <v>579</v>
      </c>
    </row>
    <row r="62" spans="1:16" ht="12.75">
      <c r="A62" s="18" t="s">
        <v>39</v>
      </c>
      <c s="23" t="s">
        <v>156</v>
      </c>
      <c s="23" t="s">
        <v>580</v>
      </c>
      <c s="18" t="s">
        <v>41</v>
      </c>
      <c s="24" t="s">
        <v>581</v>
      </c>
      <c s="25" t="s">
        <v>364</v>
      </c>
      <c s="26">
        <v>33</v>
      </c>
      <c s="27">
        <v>0</v>
      </c>
      <c s="27">
        <f>ROUND(ROUND(H62,2)*ROUND(G62,3),2)</f>
      </c>
      <c r="O62">
        <f>(I62*21)/100</f>
      </c>
      <c t="s">
        <v>17</v>
      </c>
    </row>
    <row r="63" spans="1:5" ht="12.75">
      <c r="A63" s="28" t="s">
        <v>44</v>
      </c>
      <c r="E63" s="29" t="s">
        <v>582</v>
      </c>
    </row>
    <row r="64" spans="1:5" ht="12.75">
      <c r="A64" s="30" t="s">
        <v>45</v>
      </c>
      <c r="E64" s="31" t="s">
        <v>583</v>
      </c>
    </row>
    <row r="65" spans="1:5" ht="25.5">
      <c r="A65" t="s">
        <v>47</v>
      </c>
      <c r="E65" s="29" t="s">
        <v>566</v>
      </c>
    </row>
    <row r="66" spans="1:16" ht="12.75">
      <c r="A66" s="18" t="s">
        <v>39</v>
      </c>
      <c s="23" t="s">
        <v>161</v>
      </c>
      <c s="23" t="s">
        <v>356</v>
      </c>
      <c s="18" t="s">
        <v>41</v>
      </c>
      <c s="24" t="s">
        <v>357</v>
      </c>
      <c s="25" t="s">
        <v>358</v>
      </c>
      <c s="26">
        <v>40.845</v>
      </c>
      <c s="27">
        <v>0</v>
      </c>
      <c s="27">
        <f>ROUND(ROUND(H66,2)*ROUND(G66,3),2)</f>
      </c>
      <c r="O66">
        <f>(I66*21)/100</f>
      </c>
      <c t="s">
        <v>17</v>
      </c>
    </row>
    <row r="67" spans="1:5" ht="216.75">
      <c r="A67" s="28" t="s">
        <v>44</v>
      </c>
      <c r="E67" s="29" t="s">
        <v>584</v>
      </c>
    </row>
    <row r="68" spans="1:5" ht="38.25">
      <c r="A68" s="30" t="s">
        <v>45</v>
      </c>
      <c r="E68" s="31" t="s">
        <v>585</v>
      </c>
    </row>
    <row r="69" spans="1:5" ht="318.75">
      <c r="A69" t="s">
        <v>47</v>
      </c>
      <c r="E69" s="29" t="s">
        <v>361</v>
      </c>
    </row>
    <row r="70" spans="1:16" ht="12.75">
      <c r="A70" s="18" t="s">
        <v>39</v>
      </c>
      <c s="23" t="s">
        <v>167</v>
      </c>
      <c s="23" t="s">
        <v>362</v>
      </c>
      <c s="18" t="s">
        <v>41</v>
      </c>
      <c s="24" t="s">
        <v>363</v>
      </c>
      <c s="25" t="s">
        <v>364</v>
      </c>
      <c s="26">
        <v>449.295</v>
      </c>
      <c s="27">
        <v>0</v>
      </c>
      <c s="27">
        <f>ROUND(ROUND(H70,2)*ROUND(G70,3),2)</f>
      </c>
      <c r="O70">
        <f>(I70*21)/100</f>
      </c>
      <c t="s">
        <v>17</v>
      </c>
    </row>
    <row r="71" spans="1:5" ht="12.75">
      <c r="A71" s="28" t="s">
        <v>44</v>
      </c>
      <c r="E71" s="29" t="s">
        <v>586</v>
      </c>
    </row>
    <row r="72" spans="1:5" ht="12.75">
      <c r="A72" s="30" t="s">
        <v>45</v>
      </c>
      <c r="E72" s="31" t="s">
        <v>587</v>
      </c>
    </row>
    <row r="73" spans="1:5" ht="25.5">
      <c r="A73" t="s">
        <v>47</v>
      </c>
      <c r="E73" s="29" t="s">
        <v>566</v>
      </c>
    </row>
    <row r="74" spans="1:16" ht="12.75">
      <c r="A74" s="18" t="s">
        <v>39</v>
      </c>
      <c s="23" t="s">
        <v>174</v>
      </c>
      <c s="23" t="s">
        <v>588</v>
      </c>
      <c s="18" t="s">
        <v>41</v>
      </c>
      <c s="24" t="s">
        <v>589</v>
      </c>
      <c s="25" t="s">
        <v>358</v>
      </c>
      <c s="26">
        <v>17.505</v>
      </c>
      <c s="27">
        <v>0</v>
      </c>
      <c s="27">
        <f>ROUND(ROUND(H74,2)*ROUND(G74,3),2)</f>
      </c>
      <c r="O74">
        <f>(I74*21)/100</f>
      </c>
      <c t="s">
        <v>17</v>
      </c>
    </row>
    <row r="75" spans="1:5" ht="216.75">
      <c r="A75" s="28" t="s">
        <v>44</v>
      </c>
      <c r="E75" s="29" t="s">
        <v>590</v>
      </c>
    </row>
    <row r="76" spans="1:5" ht="38.25">
      <c r="A76" s="30" t="s">
        <v>45</v>
      </c>
      <c r="E76" s="31" t="s">
        <v>591</v>
      </c>
    </row>
    <row r="77" spans="1:5" ht="318.75">
      <c r="A77" t="s">
        <v>47</v>
      </c>
      <c r="E77" s="29" t="s">
        <v>579</v>
      </c>
    </row>
    <row r="78" spans="1:16" ht="12.75">
      <c r="A78" s="18" t="s">
        <v>39</v>
      </c>
      <c s="23" t="s">
        <v>179</v>
      </c>
      <c s="23" t="s">
        <v>592</v>
      </c>
      <c s="18" t="s">
        <v>41</v>
      </c>
      <c s="24" t="s">
        <v>593</v>
      </c>
      <c s="25" t="s">
        <v>364</v>
      </c>
      <c s="26">
        <v>192.555</v>
      </c>
      <c s="27">
        <v>0</v>
      </c>
      <c s="27">
        <f>ROUND(ROUND(H78,2)*ROUND(G78,3),2)</f>
      </c>
      <c r="O78">
        <f>(I78*21)/100</f>
      </c>
      <c t="s">
        <v>17</v>
      </c>
    </row>
    <row r="79" spans="1:5" ht="12.75">
      <c r="A79" s="28" t="s">
        <v>44</v>
      </c>
      <c r="E79" s="29" t="s">
        <v>594</v>
      </c>
    </row>
    <row r="80" spans="1:5" ht="12.75">
      <c r="A80" s="30" t="s">
        <v>45</v>
      </c>
      <c r="E80" s="31" t="s">
        <v>595</v>
      </c>
    </row>
    <row r="81" spans="1:5" ht="25.5">
      <c r="A81" t="s">
        <v>47</v>
      </c>
      <c r="E81" s="29" t="s">
        <v>566</v>
      </c>
    </row>
    <row r="82" spans="1:16" ht="12.75">
      <c r="A82" s="18" t="s">
        <v>39</v>
      </c>
      <c s="23" t="s">
        <v>185</v>
      </c>
      <c s="23" t="s">
        <v>368</v>
      </c>
      <c s="18" t="s">
        <v>41</v>
      </c>
      <c s="24" t="s">
        <v>369</v>
      </c>
      <c s="25" t="s">
        <v>358</v>
      </c>
      <c s="26">
        <v>2350.304</v>
      </c>
      <c s="27">
        <v>0</v>
      </c>
      <c s="27">
        <f>ROUND(ROUND(H82,2)*ROUND(G82,3),2)</f>
      </c>
      <c r="O82">
        <f>(I82*21)/100</f>
      </c>
      <c t="s">
        <v>17</v>
      </c>
    </row>
    <row r="83" spans="1:5" ht="12.75">
      <c r="A83" s="28" t="s">
        <v>44</v>
      </c>
      <c r="E83" s="29" t="s">
        <v>596</v>
      </c>
    </row>
    <row r="84" spans="1:5" ht="140.25">
      <c r="A84" s="30" t="s">
        <v>45</v>
      </c>
      <c r="E84" s="31" t="s">
        <v>597</v>
      </c>
    </row>
    <row r="85" spans="1:5" ht="191.25">
      <c r="A85" t="s">
        <v>47</v>
      </c>
      <c r="E85" s="29" t="s">
        <v>372</v>
      </c>
    </row>
    <row r="86" spans="1:16" ht="12.75">
      <c r="A86" s="18" t="s">
        <v>39</v>
      </c>
      <c s="23" t="s">
        <v>191</v>
      </c>
      <c s="23" t="s">
        <v>373</v>
      </c>
      <c s="18" t="s">
        <v>41</v>
      </c>
      <c s="24" t="s">
        <v>374</v>
      </c>
      <c s="25" t="s">
        <v>358</v>
      </c>
      <c s="26">
        <v>292.27</v>
      </c>
      <c s="27">
        <v>0</v>
      </c>
      <c s="27">
        <f>ROUND(ROUND(H86,2)*ROUND(G86,3),2)</f>
      </c>
      <c r="O86">
        <f>(I86*21)/100</f>
      </c>
      <c t="s">
        <v>17</v>
      </c>
    </row>
    <row r="87" spans="1:5" ht="51">
      <c r="A87" s="28" t="s">
        <v>44</v>
      </c>
      <c r="E87" s="29" t="s">
        <v>598</v>
      </c>
    </row>
    <row r="88" spans="1:5" ht="12.75">
      <c r="A88" s="30" t="s">
        <v>45</v>
      </c>
      <c r="E88" s="31" t="s">
        <v>599</v>
      </c>
    </row>
    <row r="89" spans="1:5" ht="280.5">
      <c r="A89" t="s">
        <v>47</v>
      </c>
      <c r="E89" s="29" t="s">
        <v>377</v>
      </c>
    </row>
    <row r="90" spans="1:16" ht="12.75">
      <c r="A90" s="18" t="s">
        <v>39</v>
      </c>
      <c s="23" t="s">
        <v>197</v>
      </c>
      <c s="23" t="s">
        <v>600</v>
      </c>
      <c s="18" t="s">
        <v>23</v>
      </c>
      <c s="24" t="s">
        <v>601</v>
      </c>
      <c s="25" t="s">
        <v>358</v>
      </c>
      <c s="26">
        <v>58.06</v>
      </c>
      <c s="27">
        <v>0</v>
      </c>
      <c s="27">
        <f>ROUND(ROUND(H90,2)*ROUND(G90,3),2)</f>
      </c>
      <c r="O90">
        <f>(I90*21)/100</f>
      </c>
      <c t="s">
        <v>17</v>
      </c>
    </row>
    <row r="91" spans="1:5" ht="63.75">
      <c r="A91" s="28" t="s">
        <v>44</v>
      </c>
      <c r="E91" s="29" t="s">
        <v>602</v>
      </c>
    </row>
    <row r="92" spans="1:5" ht="12.75">
      <c r="A92" s="30" t="s">
        <v>45</v>
      </c>
      <c r="E92" s="31" t="s">
        <v>603</v>
      </c>
    </row>
    <row r="93" spans="1:5" ht="242.25">
      <c r="A93" t="s">
        <v>47</v>
      </c>
      <c r="E93" s="29" t="s">
        <v>604</v>
      </c>
    </row>
    <row r="94" spans="1:16" ht="12.75">
      <c r="A94" s="18" t="s">
        <v>39</v>
      </c>
      <c s="23" t="s">
        <v>200</v>
      </c>
      <c s="23" t="s">
        <v>600</v>
      </c>
      <c s="18" t="s">
        <v>17</v>
      </c>
      <c s="24" t="s">
        <v>601</v>
      </c>
      <c s="25" t="s">
        <v>358</v>
      </c>
      <c s="26">
        <v>66.991</v>
      </c>
      <c s="27">
        <v>0</v>
      </c>
      <c s="27">
        <f>ROUND(ROUND(H94,2)*ROUND(G94,3),2)</f>
      </c>
      <c r="O94">
        <f>(I94*21)/100</f>
      </c>
      <c t="s">
        <v>17</v>
      </c>
    </row>
    <row r="95" spans="1:5" ht="76.5">
      <c r="A95" s="28" t="s">
        <v>44</v>
      </c>
      <c r="E95" s="29" t="s">
        <v>605</v>
      </c>
    </row>
    <row r="96" spans="1:5" ht="12.75">
      <c r="A96" s="30" t="s">
        <v>45</v>
      </c>
      <c r="E96" s="31" t="s">
        <v>606</v>
      </c>
    </row>
    <row r="97" spans="1:5" ht="242.25">
      <c r="A97" t="s">
        <v>47</v>
      </c>
      <c r="E97" s="29" t="s">
        <v>604</v>
      </c>
    </row>
    <row r="98" spans="1:16" ht="12.75">
      <c r="A98" s="18" t="s">
        <v>39</v>
      </c>
      <c s="23" t="s">
        <v>204</v>
      </c>
      <c s="23" t="s">
        <v>607</v>
      </c>
      <c s="18" t="s">
        <v>41</v>
      </c>
      <c s="24" t="s">
        <v>608</v>
      </c>
      <c s="25" t="s">
        <v>358</v>
      </c>
      <c s="26">
        <v>40.5</v>
      </c>
      <c s="27">
        <v>0</v>
      </c>
      <c s="27">
        <f>ROUND(ROUND(H98,2)*ROUND(G98,3),2)</f>
      </c>
      <c r="O98">
        <f>(I98*21)/100</f>
      </c>
      <c t="s">
        <v>17</v>
      </c>
    </row>
    <row r="99" spans="1:5" ht="63.75">
      <c r="A99" s="28" t="s">
        <v>44</v>
      </c>
      <c r="E99" s="29" t="s">
        <v>609</v>
      </c>
    </row>
    <row r="100" spans="1:5" ht="12.75">
      <c r="A100" s="30" t="s">
        <v>45</v>
      </c>
      <c r="E100" s="31" t="s">
        <v>610</v>
      </c>
    </row>
    <row r="101" spans="1:5" ht="229.5">
      <c r="A101" t="s">
        <v>47</v>
      </c>
      <c r="E101" s="29" t="s">
        <v>611</v>
      </c>
    </row>
    <row r="102" spans="1:16" ht="12.75">
      <c r="A102" s="18" t="s">
        <v>39</v>
      </c>
      <c s="23" t="s">
        <v>208</v>
      </c>
      <c s="23" t="s">
        <v>612</v>
      </c>
      <c s="18" t="s">
        <v>23</v>
      </c>
      <c s="24" t="s">
        <v>613</v>
      </c>
      <c s="25" t="s">
        <v>358</v>
      </c>
      <c s="26">
        <v>14.04</v>
      </c>
      <c s="27">
        <v>0</v>
      </c>
      <c s="27">
        <f>ROUND(ROUND(H102,2)*ROUND(G102,3),2)</f>
      </c>
      <c r="O102">
        <f>(I102*21)/100</f>
      </c>
      <c t="s">
        <v>17</v>
      </c>
    </row>
    <row r="103" spans="1:5" ht="51">
      <c r="A103" s="28" t="s">
        <v>44</v>
      </c>
      <c r="E103" s="29" t="s">
        <v>614</v>
      </c>
    </row>
    <row r="104" spans="1:5" ht="12.75">
      <c r="A104" s="30" t="s">
        <v>45</v>
      </c>
      <c r="E104" s="31" t="s">
        <v>615</v>
      </c>
    </row>
    <row r="105" spans="1:5" ht="293.25">
      <c r="A105" t="s">
        <v>47</v>
      </c>
      <c r="E105" s="29" t="s">
        <v>616</v>
      </c>
    </row>
    <row r="106" spans="1:16" ht="12.75">
      <c r="A106" s="18" t="s">
        <v>39</v>
      </c>
      <c s="23" t="s">
        <v>213</v>
      </c>
      <c s="23" t="s">
        <v>612</v>
      </c>
      <c s="18" t="s">
        <v>17</v>
      </c>
      <c s="24" t="s">
        <v>613</v>
      </c>
      <c s="25" t="s">
        <v>358</v>
      </c>
      <c s="26">
        <v>3.61</v>
      </c>
      <c s="27">
        <v>0</v>
      </c>
      <c s="27">
        <f>ROUND(ROUND(H106,2)*ROUND(G106,3),2)</f>
      </c>
      <c r="O106">
        <f>(I106*21)/100</f>
      </c>
      <c t="s">
        <v>17</v>
      </c>
    </row>
    <row r="107" spans="1:5" ht="63.75">
      <c r="A107" s="28" t="s">
        <v>44</v>
      </c>
      <c r="E107" s="29" t="s">
        <v>617</v>
      </c>
    </row>
    <row r="108" spans="1:5" ht="12.75">
      <c r="A108" s="30" t="s">
        <v>45</v>
      </c>
      <c r="E108" s="31" t="s">
        <v>618</v>
      </c>
    </row>
    <row r="109" spans="1:5" ht="293.25">
      <c r="A109" t="s">
        <v>47</v>
      </c>
      <c r="E109" s="29" t="s">
        <v>616</v>
      </c>
    </row>
    <row r="110" spans="1:16" ht="12.75">
      <c r="A110" s="18" t="s">
        <v>39</v>
      </c>
      <c s="23" t="s">
        <v>217</v>
      </c>
      <c s="23" t="s">
        <v>378</v>
      </c>
      <c s="18" t="s">
        <v>41</v>
      </c>
      <c s="24" t="s">
        <v>379</v>
      </c>
      <c s="25" t="s">
        <v>170</v>
      </c>
      <c s="26">
        <v>6915.078</v>
      </c>
      <c s="27">
        <v>0</v>
      </c>
      <c s="27">
        <f>ROUND(ROUND(H110,2)*ROUND(G110,3),2)</f>
      </c>
      <c r="O110">
        <f>(I110*21)/100</f>
      </c>
      <c t="s">
        <v>17</v>
      </c>
    </row>
    <row r="111" spans="1:5" ht="38.25">
      <c r="A111" s="28" t="s">
        <v>44</v>
      </c>
      <c r="E111" s="29" t="s">
        <v>619</v>
      </c>
    </row>
    <row r="112" spans="1:5" ht="114.75">
      <c r="A112" s="30" t="s">
        <v>45</v>
      </c>
      <c r="E112" s="31" t="s">
        <v>620</v>
      </c>
    </row>
    <row r="113" spans="1:5" ht="25.5">
      <c r="A113" t="s">
        <v>47</v>
      </c>
      <c r="E113" s="29" t="s">
        <v>382</v>
      </c>
    </row>
    <row r="114" spans="1:16" ht="12.75">
      <c r="A114" s="18" t="s">
        <v>39</v>
      </c>
      <c s="23" t="s">
        <v>221</v>
      </c>
      <c s="23" t="s">
        <v>621</v>
      </c>
      <c s="18" t="s">
        <v>41</v>
      </c>
      <c s="24" t="s">
        <v>622</v>
      </c>
      <c s="25" t="s">
        <v>170</v>
      </c>
      <c s="26">
        <v>2421.423</v>
      </c>
      <c s="27">
        <v>0</v>
      </c>
      <c s="27">
        <f>ROUND(ROUND(H114,2)*ROUND(G114,3),2)</f>
      </c>
      <c r="O114">
        <f>(I114*21)/100</f>
      </c>
      <c t="s">
        <v>17</v>
      </c>
    </row>
    <row r="115" spans="1:5" ht="51">
      <c r="A115" s="28" t="s">
        <v>44</v>
      </c>
      <c r="E115" s="29" t="s">
        <v>623</v>
      </c>
    </row>
    <row r="116" spans="1:5" ht="12.75">
      <c r="A116" s="30" t="s">
        <v>45</v>
      </c>
      <c r="E116" s="31" t="s">
        <v>624</v>
      </c>
    </row>
    <row r="117" spans="1:5" ht="25.5">
      <c r="A117" t="s">
        <v>47</v>
      </c>
      <c r="E117" s="29" t="s">
        <v>625</v>
      </c>
    </row>
    <row r="118" spans="1:16" ht="12.75">
      <c r="A118" s="18" t="s">
        <v>39</v>
      </c>
      <c s="23" t="s">
        <v>225</v>
      </c>
      <c s="23" t="s">
        <v>626</v>
      </c>
      <c s="18" t="s">
        <v>41</v>
      </c>
      <c s="24" t="s">
        <v>627</v>
      </c>
      <c s="25" t="s">
        <v>170</v>
      </c>
      <c s="26">
        <v>2421.423</v>
      </c>
      <c s="27">
        <v>0</v>
      </c>
      <c s="27">
        <f>ROUND(ROUND(H118,2)*ROUND(G118,3),2)</f>
      </c>
      <c r="O118">
        <f>(I118*21)/100</f>
      </c>
      <c t="s">
        <v>17</v>
      </c>
    </row>
    <row r="119" spans="1:5" ht="51">
      <c r="A119" s="28" t="s">
        <v>44</v>
      </c>
      <c r="E119" s="29" t="s">
        <v>628</v>
      </c>
    </row>
    <row r="120" spans="1:5" ht="12.75">
      <c r="A120" s="30" t="s">
        <v>45</v>
      </c>
      <c r="E120" s="31" t="s">
        <v>624</v>
      </c>
    </row>
    <row r="121" spans="1:5" ht="38.25">
      <c r="A121" t="s">
        <v>47</v>
      </c>
      <c r="E121" s="29" t="s">
        <v>629</v>
      </c>
    </row>
    <row r="122" spans="1:16" ht="12.75">
      <c r="A122" s="18" t="s">
        <v>39</v>
      </c>
      <c s="23" t="s">
        <v>230</v>
      </c>
      <c s="23" t="s">
        <v>630</v>
      </c>
      <c s="18" t="s">
        <v>41</v>
      </c>
      <c s="24" t="s">
        <v>631</v>
      </c>
      <c s="25" t="s">
        <v>170</v>
      </c>
      <c s="26">
        <v>2421.423</v>
      </c>
      <c s="27">
        <v>0</v>
      </c>
      <c s="27">
        <f>ROUND(ROUND(H122,2)*ROUND(G122,3),2)</f>
      </c>
      <c r="O122">
        <f>(I122*21)/100</f>
      </c>
      <c t="s">
        <v>17</v>
      </c>
    </row>
    <row r="123" spans="1:5" ht="51">
      <c r="A123" s="28" t="s">
        <v>44</v>
      </c>
      <c r="E123" s="29" t="s">
        <v>632</v>
      </c>
    </row>
    <row r="124" spans="1:5" ht="12.75">
      <c r="A124" s="30" t="s">
        <v>45</v>
      </c>
      <c r="E124" s="31" t="s">
        <v>624</v>
      </c>
    </row>
    <row r="125" spans="1:5" ht="25.5">
      <c r="A125" t="s">
        <v>47</v>
      </c>
      <c r="E125" s="29" t="s">
        <v>633</v>
      </c>
    </row>
    <row r="126" spans="1:16" ht="12.75">
      <c r="A126" s="18" t="s">
        <v>39</v>
      </c>
      <c s="23" t="s">
        <v>234</v>
      </c>
      <c s="23" t="s">
        <v>634</v>
      </c>
      <c s="18" t="s">
        <v>41</v>
      </c>
      <c s="24" t="s">
        <v>635</v>
      </c>
      <c s="25" t="s">
        <v>170</v>
      </c>
      <c s="26">
        <v>2421.423</v>
      </c>
      <c s="27">
        <v>0</v>
      </c>
      <c s="27">
        <f>ROUND(ROUND(H126,2)*ROUND(G126,3),2)</f>
      </c>
      <c r="O126">
        <f>(I126*21)/100</f>
      </c>
      <c t="s">
        <v>17</v>
      </c>
    </row>
    <row r="127" spans="1:5" ht="12.75">
      <c r="A127" s="28" t="s">
        <v>44</v>
      </c>
      <c r="E127" s="29" t="s">
        <v>636</v>
      </c>
    </row>
    <row r="128" spans="1:5" ht="12.75">
      <c r="A128" s="30" t="s">
        <v>45</v>
      </c>
      <c r="E128" s="31" t="s">
        <v>624</v>
      </c>
    </row>
    <row r="129" spans="1:5" ht="38.25">
      <c r="A129" t="s">
        <v>47</v>
      </c>
      <c r="E129" s="29" t="s">
        <v>637</v>
      </c>
    </row>
    <row r="130" spans="1:16" ht="12.75">
      <c r="A130" s="18" t="s">
        <v>39</v>
      </c>
      <c s="23" t="s">
        <v>238</v>
      </c>
      <c s="23" t="s">
        <v>638</v>
      </c>
      <c s="18" t="s">
        <v>23</v>
      </c>
      <c s="24" t="s">
        <v>639</v>
      </c>
      <c s="25" t="s">
        <v>170</v>
      </c>
      <c s="26">
        <v>64</v>
      </c>
      <c s="27">
        <v>0</v>
      </c>
      <c s="27">
        <f>ROUND(ROUND(H130,2)*ROUND(G130,3),2)</f>
      </c>
      <c r="O130">
        <f>(I130*21)/100</f>
      </c>
      <c t="s">
        <v>17</v>
      </c>
    </row>
    <row r="131" spans="1:5" ht="25.5">
      <c r="A131" s="28" t="s">
        <v>44</v>
      </c>
      <c r="E131" s="29" t="s">
        <v>640</v>
      </c>
    </row>
    <row r="132" spans="1:5" ht="12.75">
      <c r="A132" s="30" t="s">
        <v>45</v>
      </c>
      <c r="E132" s="31" t="s">
        <v>641</v>
      </c>
    </row>
    <row r="133" spans="1:5" ht="38.25">
      <c r="A133" t="s">
        <v>47</v>
      </c>
      <c r="E133" s="29" t="s">
        <v>642</v>
      </c>
    </row>
    <row r="134" spans="1:16" ht="12.75">
      <c r="A134" s="18" t="s">
        <v>39</v>
      </c>
      <c s="23" t="s">
        <v>243</v>
      </c>
      <c s="23" t="s">
        <v>638</v>
      </c>
      <c s="18" t="s">
        <v>17</v>
      </c>
      <c s="24" t="s">
        <v>639</v>
      </c>
      <c s="25" t="s">
        <v>170</v>
      </c>
      <c s="26">
        <v>44</v>
      </c>
      <c s="27">
        <v>0</v>
      </c>
      <c s="27">
        <f>ROUND(ROUND(H134,2)*ROUND(G134,3),2)</f>
      </c>
      <c r="O134">
        <f>(I134*21)/100</f>
      </c>
      <c t="s">
        <v>17</v>
      </c>
    </row>
    <row r="135" spans="1:5" ht="25.5">
      <c r="A135" s="28" t="s">
        <v>44</v>
      </c>
      <c r="E135" s="29" t="s">
        <v>643</v>
      </c>
    </row>
    <row r="136" spans="1:5" ht="12.75">
      <c r="A136" s="30" t="s">
        <v>45</v>
      </c>
      <c r="E136" s="31" t="s">
        <v>644</v>
      </c>
    </row>
    <row r="137" spans="1:5" ht="38.25">
      <c r="A137" t="s">
        <v>47</v>
      </c>
      <c r="E137" s="29" t="s">
        <v>642</v>
      </c>
    </row>
    <row r="138" spans="1:18" ht="12.75" customHeight="1">
      <c r="A138" s="5" t="s">
        <v>37</v>
      </c>
      <c s="5"/>
      <c s="35" t="s">
        <v>17</v>
      </c>
      <c s="5"/>
      <c s="21" t="s">
        <v>645</v>
      </c>
      <c s="5"/>
      <c s="5"/>
      <c s="5"/>
      <c s="36">
        <f>0+Q138</f>
      </c>
      <c r="O138">
        <f>0+R138</f>
      </c>
      <c r="Q138">
        <f>0+I139+I143+I147</f>
      </c>
      <c>
        <f>0+O139+O143+O147</f>
      </c>
    </row>
    <row r="139" spans="1:16" ht="12.75">
      <c r="A139" s="18" t="s">
        <v>39</v>
      </c>
      <c s="23" t="s">
        <v>248</v>
      </c>
      <c s="23" t="s">
        <v>646</v>
      </c>
      <c s="18" t="s">
        <v>41</v>
      </c>
      <c s="24" t="s">
        <v>647</v>
      </c>
      <c s="25" t="s">
        <v>104</v>
      </c>
      <c s="26">
        <v>1053.25</v>
      </c>
      <c s="27">
        <v>0</v>
      </c>
      <c s="27">
        <f>ROUND(ROUND(H139,2)*ROUND(G139,3),2)</f>
      </c>
      <c r="O139">
        <f>(I139*21)/100</f>
      </c>
      <c t="s">
        <v>17</v>
      </c>
    </row>
    <row r="140" spans="1:5" ht="114.75">
      <c r="A140" s="28" t="s">
        <v>44</v>
      </c>
      <c r="E140" s="29" t="s">
        <v>648</v>
      </c>
    </row>
    <row r="141" spans="1:5" ht="12.75">
      <c r="A141" s="30" t="s">
        <v>45</v>
      </c>
      <c r="E141" s="31" t="s">
        <v>649</v>
      </c>
    </row>
    <row r="142" spans="1:5" ht="165.75">
      <c r="A142" t="s">
        <v>47</v>
      </c>
      <c r="E142" s="29" t="s">
        <v>650</v>
      </c>
    </row>
    <row r="143" spans="1:16" ht="12.75">
      <c r="A143" s="18" t="s">
        <v>39</v>
      </c>
      <c s="23" t="s">
        <v>253</v>
      </c>
      <c s="23" t="s">
        <v>651</v>
      </c>
      <c s="18" t="s">
        <v>41</v>
      </c>
      <c s="24" t="s">
        <v>652</v>
      </c>
      <c s="25" t="s">
        <v>170</v>
      </c>
      <c s="26">
        <v>2633.125</v>
      </c>
      <c s="27">
        <v>0</v>
      </c>
      <c s="27">
        <f>ROUND(ROUND(H143,2)*ROUND(G143,3),2)</f>
      </c>
      <c r="O143">
        <f>(I143*21)/100</f>
      </c>
      <c t="s">
        <v>17</v>
      </c>
    </row>
    <row r="144" spans="1:5" ht="63.75">
      <c r="A144" s="28" t="s">
        <v>44</v>
      </c>
      <c r="E144" s="29" t="s">
        <v>653</v>
      </c>
    </row>
    <row r="145" spans="1:5" ht="12.75">
      <c r="A145" s="30" t="s">
        <v>45</v>
      </c>
      <c r="E145" s="31" t="s">
        <v>654</v>
      </c>
    </row>
    <row r="146" spans="1:5" ht="51">
      <c r="A146" t="s">
        <v>47</v>
      </c>
      <c r="E146" s="29" t="s">
        <v>655</v>
      </c>
    </row>
    <row r="147" spans="1:16" ht="12.75">
      <c r="A147" s="18" t="s">
        <v>39</v>
      </c>
      <c s="23" t="s">
        <v>256</v>
      </c>
      <c s="23" t="s">
        <v>656</v>
      </c>
      <c s="18" t="s">
        <v>41</v>
      </c>
      <c s="24" t="s">
        <v>657</v>
      </c>
      <c s="25" t="s">
        <v>358</v>
      </c>
      <c s="26">
        <v>384.956</v>
      </c>
      <c s="27">
        <v>0</v>
      </c>
      <c s="27">
        <f>ROUND(ROUND(H147,2)*ROUND(G147,3),2)</f>
      </c>
      <c r="O147">
        <f>(I147*21)/100</f>
      </c>
      <c t="s">
        <v>17</v>
      </c>
    </row>
    <row r="148" spans="1:5" ht="102">
      <c r="A148" s="28" t="s">
        <v>44</v>
      </c>
      <c r="E148" s="29" t="s">
        <v>658</v>
      </c>
    </row>
    <row r="149" spans="1:5" ht="12.75">
      <c r="A149" s="30" t="s">
        <v>45</v>
      </c>
      <c r="E149" s="31" t="s">
        <v>659</v>
      </c>
    </row>
    <row r="150" spans="1:5" ht="38.25">
      <c r="A150" t="s">
        <v>47</v>
      </c>
      <c r="E150" s="29" t="s">
        <v>660</v>
      </c>
    </row>
    <row r="151" spans="1:18" ht="12.75" customHeight="1">
      <c r="A151" s="5" t="s">
        <v>37</v>
      </c>
      <c s="5"/>
      <c s="35" t="s">
        <v>27</v>
      </c>
      <c s="5"/>
      <c s="21" t="s">
        <v>661</v>
      </c>
      <c s="5"/>
      <c s="5"/>
      <c s="5"/>
      <c s="36">
        <f>0+Q151</f>
      </c>
      <c r="O151">
        <f>0+R151</f>
      </c>
      <c r="Q151">
        <f>0+I152+I156+I160+I164+I168+I172</f>
      </c>
      <c>
        <f>0+O152+O156+O160+O164+O168+O172</f>
      </c>
    </row>
    <row r="152" spans="1:16" ht="12.75">
      <c r="A152" s="18" t="s">
        <v>39</v>
      </c>
      <c s="23" t="s">
        <v>261</v>
      </c>
      <c s="23" t="s">
        <v>662</v>
      </c>
      <c s="18" t="s">
        <v>41</v>
      </c>
      <c s="24" t="s">
        <v>663</v>
      </c>
      <c s="25" t="s">
        <v>358</v>
      </c>
      <c s="26">
        <v>1.371</v>
      </c>
      <c s="27">
        <v>0</v>
      </c>
      <c s="27">
        <f>ROUND(ROUND(H152,2)*ROUND(G152,3),2)</f>
      </c>
      <c r="O152">
        <f>(I152*21)/100</f>
      </c>
      <c t="s">
        <v>17</v>
      </c>
    </row>
    <row r="153" spans="1:5" ht="38.25">
      <c r="A153" s="28" t="s">
        <v>44</v>
      </c>
      <c r="E153" s="29" t="s">
        <v>664</v>
      </c>
    </row>
    <row r="154" spans="1:5" ht="63.75">
      <c r="A154" s="30" t="s">
        <v>45</v>
      </c>
      <c r="E154" s="31" t="s">
        <v>665</v>
      </c>
    </row>
    <row r="155" spans="1:5" ht="357">
      <c r="A155" t="s">
        <v>47</v>
      </c>
      <c r="E155" s="29" t="s">
        <v>666</v>
      </c>
    </row>
    <row r="156" spans="1:16" ht="12.75">
      <c r="A156" s="18" t="s">
        <v>39</v>
      </c>
      <c s="23" t="s">
        <v>266</v>
      </c>
      <c s="23" t="s">
        <v>667</v>
      </c>
      <c s="18" t="s">
        <v>23</v>
      </c>
      <c s="24" t="s">
        <v>668</v>
      </c>
      <c s="25" t="s">
        <v>358</v>
      </c>
      <c s="26">
        <v>17.688</v>
      </c>
      <c s="27">
        <v>0</v>
      </c>
      <c s="27">
        <f>ROUND(ROUND(H156,2)*ROUND(G156,3),2)</f>
      </c>
      <c r="O156">
        <f>(I156*21)/100</f>
      </c>
      <c t="s">
        <v>17</v>
      </c>
    </row>
    <row r="157" spans="1:5" ht="63.75">
      <c r="A157" s="28" t="s">
        <v>44</v>
      </c>
      <c r="E157" s="29" t="s">
        <v>669</v>
      </c>
    </row>
    <row r="158" spans="1:5" ht="12.75">
      <c r="A158" s="30" t="s">
        <v>45</v>
      </c>
      <c r="E158" s="31" t="s">
        <v>670</v>
      </c>
    </row>
    <row r="159" spans="1:5" ht="369.75">
      <c r="A159" t="s">
        <v>47</v>
      </c>
      <c r="E159" s="29" t="s">
        <v>671</v>
      </c>
    </row>
    <row r="160" spans="1:16" ht="12.75">
      <c r="A160" s="18" t="s">
        <v>39</v>
      </c>
      <c s="23" t="s">
        <v>501</v>
      </c>
      <c s="23" t="s">
        <v>667</v>
      </c>
      <c s="18" t="s">
        <v>16</v>
      </c>
      <c s="24" t="s">
        <v>668</v>
      </c>
      <c s="25" t="s">
        <v>358</v>
      </c>
      <c s="26">
        <v>2.205</v>
      </c>
      <c s="27">
        <v>0</v>
      </c>
      <c s="27">
        <f>ROUND(ROUND(H160,2)*ROUND(G160,3),2)</f>
      </c>
      <c r="O160">
        <f>(I160*21)/100</f>
      </c>
      <c t="s">
        <v>17</v>
      </c>
    </row>
    <row r="161" spans="1:5" ht="63.75">
      <c r="A161" s="28" t="s">
        <v>44</v>
      </c>
      <c r="E161" s="29" t="s">
        <v>672</v>
      </c>
    </row>
    <row r="162" spans="1:5" ht="12.75">
      <c r="A162" s="30" t="s">
        <v>45</v>
      </c>
      <c r="E162" s="31" t="s">
        <v>673</v>
      </c>
    </row>
    <row r="163" spans="1:5" ht="357">
      <c r="A163" t="s">
        <v>47</v>
      </c>
      <c r="E163" s="29" t="s">
        <v>666</v>
      </c>
    </row>
    <row r="164" spans="1:16" ht="12.75">
      <c r="A164" s="18" t="s">
        <v>39</v>
      </c>
      <c s="23" t="s">
        <v>505</v>
      </c>
      <c s="23" t="s">
        <v>674</v>
      </c>
      <c s="18" t="s">
        <v>23</v>
      </c>
      <c s="24" t="s">
        <v>675</v>
      </c>
      <c s="25" t="s">
        <v>358</v>
      </c>
      <c s="26">
        <v>0.756</v>
      </c>
      <c s="27">
        <v>0</v>
      </c>
      <c s="27">
        <f>ROUND(ROUND(H164,2)*ROUND(G164,3),2)</f>
      </c>
      <c r="O164">
        <f>(I164*21)/100</f>
      </c>
      <c t="s">
        <v>17</v>
      </c>
    </row>
    <row r="165" spans="1:5" ht="51">
      <c r="A165" s="28" t="s">
        <v>44</v>
      </c>
      <c r="E165" s="29" t="s">
        <v>676</v>
      </c>
    </row>
    <row r="166" spans="1:5" ht="12.75">
      <c r="A166" s="30" t="s">
        <v>45</v>
      </c>
      <c r="E166" s="31" t="s">
        <v>677</v>
      </c>
    </row>
    <row r="167" spans="1:5" ht="357">
      <c r="A167" t="s">
        <v>47</v>
      </c>
      <c r="E167" s="29" t="s">
        <v>678</v>
      </c>
    </row>
    <row r="168" spans="1:16" ht="12.75">
      <c r="A168" s="18" t="s">
        <v>39</v>
      </c>
      <c s="23" t="s">
        <v>507</v>
      </c>
      <c s="23" t="s">
        <v>679</v>
      </c>
      <c s="18" t="s">
        <v>41</v>
      </c>
      <c s="24" t="s">
        <v>680</v>
      </c>
      <c s="25" t="s">
        <v>358</v>
      </c>
      <c s="26">
        <v>5.835</v>
      </c>
      <c s="27">
        <v>0</v>
      </c>
      <c s="27">
        <f>ROUND(ROUND(H168,2)*ROUND(G168,3),2)</f>
      </c>
      <c r="O168">
        <f>(I168*21)/100</f>
      </c>
      <c t="s">
        <v>17</v>
      </c>
    </row>
    <row r="169" spans="1:5" ht="38.25">
      <c r="A169" s="28" t="s">
        <v>44</v>
      </c>
      <c r="E169" s="29" t="s">
        <v>681</v>
      </c>
    </row>
    <row r="170" spans="1:5" ht="63.75">
      <c r="A170" s="30" t="s">
        <v>45</v>
      </c>
      <c r="E170" s="31" t="s">
        <v>682</v>
      </c>
    </row>
    <row r="171" spans="1:5" ht="38.25">
      <c r="A171" t="s">
        <v>47</v>
      </c>
      <c r="E171" s="29" t="s">
        <v>660</v>
      </c>
    </row>
    <row r="172" spans="1:16" ht="12.75">
      <c r="A172" s="18" t="s">
        <v>39</v>
      </c>
      <c s="23" t="s">
        <v>513</v>
      </c>
      <c s="23" t="s">
        <v>683</v>
      </c>
      <c s="18" t="s">
        <v>41</v>
      </c>
      <c s="24" t="s">
        <v>684</v>
      </c>
      <c s="25" t="s">
        <v>358</v>
      </c>
      <c s="26">
        <v>1.26</v>
      </c>
      <c s="27">
        <v>0</v>
      </c>
      <c s="27">
        <f>ROUND(ROUND(H172,2)*ROUND(G172,3),2)</f>
      </c>
      <c r="O172">
        <f>(I172*21)/100</f>
      </c>
      <c t="s">
        <v>17</v>
      </c>
    </row>
    <row r="173" spans="1:5" ht="51">
      <c r="A173" s="28" t="s">
        <v>44</v>
      </c>
      <c r="E173" s="29" t="s">
        <v>685</v>
      </c>
    </row>
    <row r="174" spans="1:5" ht="12.75">
      <c r="A174" s="30" t="s">
        <v>45</v>
      </c>
      <c r="E174" s="31" t="s">
        <v>686</v>
      </c>
    </row>
    <row r="175" spans="1:5" ht="102">
      <c r="A175" t="s">
        <v>47</v>
      </c>
      <c r="E175" s="29" t="s">
        <v>687</v>
      </c>
    </row>
    <row r="176" spans="1:18" ht="12.75" customHeight="1">
      <c r="A176" s="5" t="s">
        <v>37</v>
      </c>
      <c s="5"/>
      <c s="35" t="s">
        <v>29</v>
      </c>
      <c s="5"/>
      <c s="21" t="s">
        <v>95</v>
      </c>
      <c s="5"/>
      <c s="5"/>
      <c s="5"/>
      <c s="36">
        <f>0+Q176</f>
      </c>
      <c r="O176">
        <f>0+R176</f>
      </c>
      <c r="Q176">
        <f>0+I177+I181+I185+I189+I193+I197+I201+I205+I209+I213+I217+I221+I225+I229+I233+I237+I241+I245</f>
      </c>
      <c>
        <f>0+O177+O181+O185+O189+O193+O197+O201+O205+O209+O213+O217+O221+O225+O229+O233+O237+O241+O245</f>
      </c>
    </row>
    <row r="177" spans="1:16" ht="12.75">
      <c r="A177" s="18" t="s">
        <v>39</v>
      </c>
      <c s="23" t="s">
        <v>518</v>
      </c>
      <c s="23" t="s">
        <v>688</v>
      </c>
      <c s="18" t="s">
        <v>41</v>
      </c>
      <c s="24" t="s">
        <v>689</v>
      </c>
      <c s="25" t="s">
        <v>358</v>
      </c>
      <c s="26">
        <v>2.605</v>
      </c>
      <c s="27">
        <v>0</v>
      </c>
      <c s="27">
        <f>ROUND(ROUND(H177,2)*ROUND(G177,3),2)</f>
      </c>
      <c r="O177">
        <f>(I177*21)/100</f>
      </c>
      <c t="s">
        <v>17</v>
      </c>
    </row>
    <row r="178" spans="1:5" ht="63.75">
      <c r="A178" s="28" t="s">
        <v>44</v>
      </c>
      <c r="E178" s="29" t="s">
        <v>690</v>
      </c>
    </row>
    <row r="179" spans="1:5" ht="12.75">
      <c r="A179" s="30" t="s">
        <v>45</v>
      </c>
      <c r="E179" s="31" t="s">
        <v>691</v>
      </c>
    </row>
    <row r="180" spans="1:5" ht="140.25">
      <c r="A180" t="s">
        <v>47</v>
      </c>
      <c r="E180" s="29" t="s">
        <v>692</v>
      </c>
    </row>
    <row r="181" spans="1:16" ht="12.75">
      <c r="A181" s="18" t="s">
        <v>39</v>
      </c>
      <c s="23" t="s">
        <v>523</v>
      </c>
      <c s="23" t="s">
        <v>693</v>
      </c>
      <c s="18" t="s">
        <v>23</v>
      </c>
      <c s="24" t="s">
        <v>694</v>
      </c>
      <c s="25" t="s">
        <v>170</v>
      </c>
      <c s="26">
        <v>3329.635</v>
      </c>
      <c s="27">
        <v>0</v>
      </c>
      <c s="27">
        <f>ROUND(ROUND(H181,2)*ROUND(G181,3),2)</f>
      </c>
      <c r="O181">
        <f>(I181*21)/100</f>
      </c>
      <c t="s">
        <v>17</v>
      </c>
    </row>
    <row r="182" spans="1:5" ht="51">
      <c r="A182" s="28" t="s">
        <v>44</v>
      </c>
      <c r="E182" s="29" t="s">
        <v>695</v>
      </c>
    </row>
    <row r="183" spans="1:5" ht="12.75">
      <c r="A183" s="30" t="s">
        <v>45</v>
      </c>
      <c r="E183" s="31" t="s">
        <v>696</v>
      </c>
    </row>
    <row r="184" spans="1:5" ht="51">
      <c r="A184" t="s">
        <v>47</v>
      </c>
      <c r="E184" s="29" t="s">
        <v>697</v>
      </c>
    </row>
    <row r="185" spans="1:16" ht="12.75">
      <c r="A185" s="18" t="s">
        <v>39</v>
      </c>
      <c s="23" t="s">
        <v>698</v>
      </c>
      <c s="23" t="s">
        <v>693</v>
      </c>
      <c s="18" t="s">
        <v>17</v>
      </c>
      <c s="24" t="s">
        <v>694</v>
      </c>
      <c s="25" t="s">
        <v>170</v>
      </c>
      <c s="26">
        <v>4292.417</v>
      </c>
      <c s="27">
        <v>0</v>
      </c>
      <c s="27">
        <f>ROUND(ROUND(H185,2)*ROUND(G185,3),2)</f>
      </c>
      <c r="O185">
        <f>(I185*21)/100</f>
      </c>
      <c t="s">
        <v>17</v>
      </c>
    </row>
    <row r="186" spans="1:5" ht="51">
      <c r="A186" s="28" t="s">
        <v>44</v>
      </c>
      <c r="E186" s="29" t="s">
        <v>699</v>
      </c>
    </row>
    <row r="187" spans="1:5" ht="12.75">
      <c r="A187" s="30" t="s">
        <v>45</v>
      </c>
      <c r="E187" s="31" t="s">
        <v>700</v>
      </c>
    </row>
    <row r="188" spans="1:5" ht="51">
      <c r="A188" t="s">
        <v>47</v>
      </c>
      <c r="E188" s="29" t="s">
        <v>697</v>
      </c>
    </row>
    <row r="189" spans="1:16" ht="12.75">
      <c r="A189" s="18" t="s">
        <v>39</v>
      </c>
      <c s="23" t="s">
        <v>701</v>
      </c>
      <c s="23" t="s">
        <v>693</v>
      </c>
      <c s="18" t="s">
        <v>16</v>
      </c>
      <c s="24" t="s">
        <v>694</v>
      </c>
      <c s="25" t="s">
        <v>170</v>
      </c>
      <c s="26">
        <v>41.488</v>
      </c>
      <c s="27">
        <v>0</v>
      </c>
      <c s="27">
        <f>ROUND(ROUND(H189,2)*ROUND(G189,3),2)</f>
      </c>
      <c r="O189">
        <f>(I189*21)/100</f>
      </c>
      <c t="s">
        <v>17</v>
      </c>
    </row>
    <row r="190" spans="1:5" ht="63.75">
      <c r="A190" s="28" t="s">
        <v>44</v>
      </c>
      <c r="E190" s="29" t="s">
        <v>702</v>
      </c>
    </row>
    <row r="191" spans="1:5" ht="12.75">
      <c r="A191" s="30" t="s">
        <v>45</v>
      </c>
      <c r="E191" s="31" t="s">
        <v>703</v>
      </c>
    </row>
    <row r="192" spans="1:5" ht="51">
      <c r="A192" t="s">
        <v>47</v>
      </c>
      <c r="E192" s="29" t="s">
        <v>697</v>
      </c>
    </row>
    <row r="193" spans="1:16" ht="12.75">
      <c r="A193" s="18" t="s">
        <v>39</v>
      </c>
      <c s="23" t="s">
        <v>704</v>
      </c>
      <c s="23" t="s">
        <v>693</v>
      </c>
      <c s="18" t="s">
        <v>27</v>
      </c>
      <c s="24" t="s">
        <v>694</v>
      </c>
      <c s="25" t="s">
        <v>170</v>
      </c>
      <c s="26">
        <v>35.105</v>
      </c>
      <c s="27">
        <v>0</v>
      </c>
      <c s="27">
        <f>ROUND(ROUND(H193,2)*ROUND(G193,3),2)</f>
      </c>
      <c r="O193">
        <f>(I193*21)/100</f>
      </c>
      <c t="s">
        <v>17</v>
      </c>
    </row>
    <row r="194" spans="1:5" ht="63.75">
      <c r="A194" s="28" t="s">
        <v>44</v>
      </c>
      <c r="E194" s="29" t="s">
        <v>705</v>
      </c>
    </row>
    <row r="195" spans="1:5" ht="12.75">
      <c r="A195" s="30" t="s">
        <v>45</v>
      </c>
      <c r="E195" s="31" t="s">
        <v>706</v>
      </c>
    </row>
    <row r="196" spans="1:5" ht="51">
      <c r="A196" t="s">
        <v>47</v>
      </c>
      <c r="E196" s="29" t="s">
        <v>697</v>
      </c>
    </row>
    <row r="197" spans="1:16" ht="12.75">
      <c r="A197" s="18" t="s">
        <v>39</v>
      </c>
      <c s="23" t="s">
        <v>707</v>
      </c>
      <c s="23" t="s">
        <v>708</v>
      </c>
      <c s="18" t="s">
        <v>41</v>
      </c>
      <c s="24" t="s">
        <v>709</v>
      </c>
      <c s="25" t="s">
        <v>170</v>
      </c>
      <c s="26">
        <v>20.838</v>
      </c>
      <c s="27">
        <v>0</v>
      </c>
      <c s="27">
        <f>ROUND(ROUND(H197,2)*ROUND(G197,3),2)</f>
      </c>
      <c r="O197">
        <f>(I197*21)/100</f>
      </c>
      <c t="s">
        <v>17</v>
      </c>
    </row>
    <row r="198" spans="1:5" ht="38.25">
      <c r="A198" s="28" t="s">
        <v>44</v>
      </c>
      <c r="E198" s="29" t="s">
        <v>710</v>
      </c>
    </row>
    <row r="199" spans="1:5" ht="12.75">
      <c r="A199" s="30" t="s">
        <v>45</v>
      </c>
      <c r="E199" s="31" t="s">
        <v>711</v>
      </c>
    </row>
    <row r="200" spans="1:5" ht="51">
      <c r="A200" t="s">
        <v>47</v>
      </c>
      <c r="E200" s="29" t="s">
        <v>697</v>
      </c>
    </row>
    <row r="201" spans="1:16" ht="12.75">
      <c r="A201" s="18" t="s">
        <v>39</v>
      </c>
      <c s="23" t="s">
        <v>712</v>
      </c>
      <c s="23" t="s">
        <v>713</v>
      </c>
      <c s="18" t="s">
        <v>41</v>
      </c>
      <c s="24" t="s">
        <v>714</v>
      </c>
      <c s="25" t="s">
        <v>170</v>
      </c>
      <c s="26">
        <v>249.241</v>
      </c>
      <c s="27">
        <v>0</v>
      </c>
      <c s="27">
        <f>ROUND(ROUND(H201,2)*ROUND(G201,3),2)</f>
      </c>
      <c r="O201">
        <f>(I201*21)/100</f>
      </c>
      <c t="s">
        <v>17</v>
      </c>
    </row>
    <row r="202" spans="1:5" ht="127.5">
      <c r="A202" s="28" t="s">
        <v>44</v>
      </c>
      <c r="E202" s="29" t="s">
        <v>715</v>
      </c>
    </row>
    <row r="203" spans="1:5" ht="12.75">
      <c r="A203" s="30" t="s">
        <v>45</v>
      </c>
      <c r="E203" s="31" t="s">
        <v>716</v>
      </c>
    </row>
    <row r="204" spans="1:5" ht="76.5">
      <c r="A204" t="s">
        <v>47</v>
      </c>
      <c r="E204" s="29" t="s">
        <v>717</v>
      </c>
    </row>
    <row r="205" spans="1:16" ht="12.75">
      <c r="A205" s="18" t="s">
        <v>39</v>
      </c>
      <c s="23" t="s">
        <v>718</v>
      </c>
      <c s="23" t="s">
        <v>719</v>
      </c>
      <c s="18" t="s">
        <v>23</v>
      </c>
      <c s="24" t="s">
        <v>720</v>
      </c>
      <c s="25" t="s">
        <v>170</v>
      </c>
      <c s="26">
        <v>4134.7</v>
      </c>
      <c s="27">
        <v>0</v>
      </c>
      <c s="27">
        <f>ROUND(ROUND(H205,2)*ROUND(G205,3),2)</f>
      </c>
      <c r="O205">
        <f>(I205*21)/100</f>
      </c>
      <c t="s">
        <v>17</v>
      </c>
    </row>
    <row r="206" spans="1:5" ht="63.75">
      <c r="A206" s="28" t="s">
        <v>44</v>
      </c>
      <c r="E206" s="29" t="s">
        <v>721</v>
      </c>
    </row>
    <row r="207" spans="1:5" ht="12.75">
      <c r="A207" s="30" t="s">
        <v>45</v>
      </c>
      <c r="E207" s="31" t="s">
        <v>722</v>
      </c>
    </row>
    <row r="208" spans="1:5" ht="51">
      <c r="A208" t="s">
        <v>47</v>
      </c>
      <c r="E208" s="29" t="s">
        <v>723</v>
      </c>
    </row>
    <row r="209" spans="1:16" ht="12.75">
      <c r="A209" s="18" t="s">
        <v>39</v>
      </c>
      <c s="23" t="s">
        <v>724</v>
      </c>
      <c s="23" t="s">
        <v>719</v>
      </c>
      <c s="18" t="s">
        <v>17</v>
      </c>
      <c s="24" t="s">
        <v>720</v>
      </c>
      <c s="25" t="s">
        <v>170</v>
      </c>
      <c s="26">
        <v>35.791</v>
      </c>
      <c s="27">
        <v>0</v>
      </c>
      <c s="27">
        <f>ROUND(ROUND(H209,2)*ROUND(G209,3),2)</f>
      </c>
      <c r="O209">
        <f>(I209*21)/100</f>
      </c>
      <c t="s">
        <v>17</v>
      </c>
    </row>
    <row r="210" spans="1:5" ht="76.5">
      <c r="A210" s="28" t="s">
        <v>44</v>
      </c>
      <c r="E210" s="29" t="s">
        <v>725</v>
      </c>
    </row>
    <row r="211" spans="1:5" ht="12.75">
      <c r="A211" s="30" t="s">
        <v>45</v>
      </c>
      <c r="E211" s="31" t="s">
        <v>726</v>
      </c>
    </row>
    <row r="212" spans="1:5" ht="51">
      <c r="A212" t="s">
        <v>47</v>
      </c>
      <c r="E212" s="29" t="s">
        <v>723</v>
      </c>
    </row>
    <row r="213" spans="1:16" ht="12.75">
      <c r="A213" s="18" t="s">
        <v>39</v>
      </c>
      <c s="23" t="s">
        <v>727</v>
      </c>
      <c s="23" t="s">
        <v>728</v>
      </c>
      <c s="18" t="s">
        <v>23</v>
      </c>
      <c s="24" t="s">
        <v>729</v>
      </c>
      <c s="25" t="s">
        <v>170</v>
      </c>
      <c s="26">
        <v>4042.698</v>
      </c>
      <c s="27">
        <v>0</v>
      </c>
      <c s="27">
        <f>ROUND(ROUND(H213,2)*ROUND(G213,3),2)</f>
      </c>
      <c r="O213">
        <f>(I213*21)/100</f>
      </c>
      <c t="s">
        <v>17</v>
      </c>
    </row>
    <row r="214" spans="1:5" ht="63.75">
      <c r="A214" s="28" t="s">
        <v>44</v>
      </c>
      <c r="E214" s="29" t="s">
        <v>730</v>
      </c>
    </row>
    <row r="215" spans="1:5" ht="12.75">
      <c r="A215" s="30" t="s">
        <v>45</v>
      </c>
      <c r="E215" s="31" t="s">
        <v>731</v>
      </c>
    </row>
    <row r="216" spans="1:5" ht="51">
      <c r="A216" t="s">
        <v>47</v>
      </c>
      <c r="E216" s="29" t="s">
        <v>723</v>
      </c>
    </row>
    <row r="217" spans="1:16" ht="12.75">
      <c r="A217" s="18" t="s">
        <v>39</v>
      </c>
      <c s="23" t="s">
        <v>732</v>
      </c>
      <c s="23" t="s">
        <v>728</v>
      </c>
      <c s="18" t="s">
        <v>17</v>
      </c>
      <c s="24" t="s">
        <v>729</v>
      </c>
      <c s="25" t="s">
        <v>170</v>
      </c>
      <c s="26">
        <v>37.274</v>
      </c>
      <c s="27">
        <v>0</v>
      </c>
      <c s="27">
        <f>ROUND(ROUND(H217,2)*ROUND(G217,3),2)</f>
      </c>
      <c r="O217">
        <f>(I217*21)/100</f>
      </c>
      <c t="s">
        <v>17</v>
      </c>
    </row>
    <row r="218" spans="1:5" ht="76.5">
      <c r="A218" s="28" t="s">
        <v>44</v>
      </c>
      <c r="E218" s="29" t="s">
        <v>733</v>
      </c>
    </row>
    <row r="219" spans="1:5" ht="12.75">
      <c r="A219" s="30" t="s">
        <v>45</v>
      </c>
      <c r="E219" s="31" t="s">
        <v>734</v>
      </c>
    </row>
    <row r="220" spans="1:5" ht="51">
      <c r="A220" t="s">
        <v>47</v>
      </c>
      <c r="E220" s="29" t="s">
        <v>723</v>
      </c>
    </row>
    <row r="221" spans="1:16" ht="12.75">
      <c r="A221" s="18" t="s">
        <v>39</v>
      </c>
      <c s="23" t="s">
        <v>735</v>
      </c>
      <c s="23" t="s">
        <v>736</v>
      </c>
      <c s="18" t="s">
        <v>41</v>
      </c>
      <c s="24" t="s">
        <v>737</v>
      </c>
      <c s="25" t="s">
        <v>170</v>
      </c>
      <c s="26">
        <v>1539.822</v>
      </c>
      <c s="27">
        <v>0</v>
      </c>
      <c s="27">
        <f>ROUND(ROUND(H221,2)*ROUND(G221,3),2)</f>
      </c>
      <c r="O221">
        <f>(I221*21)/100</f>
      </c>
      <c t="s">
        <v>17</v>
      </c>
    </row>
    <row r="222" spans="1:5" ht="76.5">
      <c r="A222" s="28" t="s">
        <v>44</v>
      </c>
      <c r="E222" s="29" t="s">
        <v>738</v>
      </c>
    </row>
    <row r="223" spans="1:5" ht="12.75">
      <c r="A223" s="30" t="s">
        <v>45</v>
      </c>
      <c r="E223" s="31" t="s">
        <v>739</v>
      </c>
    </row>
    <row r="224" spans="1:5" ht="51">
      <c r="A224" t="s">
        <v>47</v>
      </c>
      <c r="E224" s="29" t="s">
        <v>740</v>
      </c>
    </row>
    <row r="225" spans="1:16" ht="12.75">
      <c r="A225" s="18" t="s">
        <v>39</v>
      </c>
      <c s="23" t="s">
        <v>741</v>
      </c>
      <c s="23" t="s">
        <v>742</v>
      </c>
      <c s="18" t="s">
        <v>23</v>
      </c>
      <c s="24" t="s">
        <v>743</v>
      </c>
      <c s="25" t="s">
        <v>170</v>
      </c>
      <c s="26">
        <v>4042.698</v>
      </c>
      <c s="27">
        <v>0</v>
      </c>
      <c s="27">
        <f>ROUND(ROUND(H225,2)*ROUND(G225,3),2)</f>
      </c>
      <c r="O225">
        <f>(I225*21)/100</f>
      </c>
      <c t="s">
        <v>17</v>
      </c>
    </row>
    <row r="226" spans="1:5" ht="63.75">
      <c r="A226" s="28" t="s">
        <v>44</v>
      </c>
      <c r="E226" s="29" t="s">
        <v>744</v>
      </c>
    </row>
    <row r="227" spans="1:5" ht="12.75">
      <c r="A227" s="30" t="s">
        <v>45</v>
      </c>
      <c r="E227" s="31" t="s">
        <v>731</v>
      </c>
    </row>
    <row r="228" spans="1:5" ht="140.25">
      <c r="A228" t="s">
        <v>47</v>
      </c>
      <c r="E228" s="29" t="s">
        <v>745</v>
      </c>
    </row>
    <row r="229" spans="1:16" ht="12.75">
      <c r="A229" s="18" t="s">
        <v>39</v>
      </c>
      <c s="23" t="s">
        <v>746</v>
      </c>
      <c s="23" t="s">
        <v>742</v>
      </c>
      <c s="18" t="s">
        <v>17</v>
      </c>
      <c s="24" t="s">
        <v>743</v>
      </c>
      <c s="25" t="s">
        <v>170</v>
      </c>
      <c s="26">
        <v>37.274</v>
      </c>
      <c s="27">
        <v>0</v>
      </c>
      <c s="27">
        <f>ROUND(ROUND(H229,2)*ROUND(G229,3),2)</f>
      </c>
      <c r="O229">
        <f>(I229*21)/100</f>
      </c>
      <c t="s">
        <v>17</v>
      </c>
    </row>
    <row r="230" spans="1:5" ht="76.5">
      <c r="A230" s="28" t="s">
        <v>44</v>
      </c>
      <c r="E230" s="29" t="s">
        <v>747</v>
      </c>
    </row>
    <row r="231" spans="1:5" ht="12.75">
      <c r="A231" s="30" t="s">
        <v>45</v>
      </c>
      <c r="E231" s="31" t="s">
        <v>734</v>
      </c>
    </row>
    <row r="232" spans="1:5" ht="140.25">
      <c r="A232" t="s">
        <v>47</v>
      </c>
      <c r="E232" s="29" t="s">
        <v>745</v>
      </c>
    </row>
    <row r="233" spans="1:16" ht="12.75">
      <c r="A233" s="18" t="s">
        <v>39</v>
      </c>
      <c s="23" t="s">
        <v>748</v>
      </c>
      <c s="23" t="s">
        <v>749</v>
      </c>
      <c s="18" t="s">
        <v>23</v>
      </c>
      <c s="24" t="s">
        <v>750</v>
      </c>
      <c s="25" t="s">
        <v>170</v>
      </c>
      <c s="26">
        <v>4134.7</v>
      </c>
      <c s="27">
        <v>0</v>
      </c>
      <c s="27">
        <f>ROUND(ROUND(H233,2)*ROUND(G233,3),2)</f>
      </c>
      <c r="O233">
        <f>(I233*21)/100</f>
      </c>
      <c t="s">
        <v>17</v>
      </c>
    </row>
    <row r="234" spans="1:5" ht="63.75">
      <c r="A234" s="28" t="s">
        <v>44</v>
      </c>
      <c r="E234" s="29" t="s">
        <v>751</v>
      </c>
    </row>
    <row r="235" spans="1:5" ht="12.75">
      <c r="A235" s="30" t="s">
        <v>45</v>
      </c>
      <c r="E235" s="31" t="s">
        <v>722</v>
      </c>
    </row>
    <row r="236" spans="1:5" ht="140.25">
      <c r="A236" t="s">
        <v>47</v>
      </c>
      <c r="E236" s="29" t="s">
        <v>745</v>
      </c>
    </row>
    <row r="237" spans="1:16" ht="12.75">
      <c r="A237" s="18" t="s">
        <v>39</v>
      </c>
      <c s="23" t="s">
        <v>752</v>
      </c>
      <c s="23" t="s">
        <v>749</v>
      </c>
      <c s="18" t="s">
        <v>17</v>
      </c>
      <c s="24" t="s">
        <v>750</v>
      </c>
      <c s="25" t="s">
        <v>170</v>
      </c>
      <c s="26">
        <v>35.791</v>
      </c>
      <c s="27">
        <v>0</v>
      </c>
      <c s="27">
        <f>ROUND(ROUND(H237,2)*ROUND(G237,3),2)</f>
      </c>
      <c r="O237">
        <f>(I237*21)/100</f>
      </c>
      <c t="s">
        <v>17</v>
      </c>
    </row>
    <row r="238" spans="1:5" ht="76.5">
      <c r="A238" s="28" t="s">
        <v>44</v>
      </c>
      <c r="E238" s="29" t="s">
        <v>753</v>
      </c>
    </row>
    <row r="239" spans="1:5" ht="12.75">
      <c r="A239" s="30" t="s">
        <v>45</v>
      </c>
      <c r="E239" s="31" t="s">
        <v>726</v>
      </c>
    </row>
    <row r="240" spans="1:5" ht="140.25">
      <c r="A240" t="s">
        <v>47</v>
      </c>
      <c r="E240" s="29" t="s">
        <v>745</v>
      </c>
    </row>
    <row r="241" spans="1:16" ht="12.75">
      <c r="A241" s="18" t="s">
        <v>39</v>
      </c>
      <c s="23" t="s">
        <v>754</v>
      </c>
      <c s="23" t="s">
        <v>755</v>
      </c>
      <c s="18" t="s">
        <v>41</v>
      </c>
      <c s="24" t="s">
        <v>756</v>
      </c>
      <c s="25" t="s">
        <v>170</v>
      </c>
      <c s="26">
        <v>17.365</v>
      </c>
      <c s="27">
        <v>0</v>
      </c>
      <c s="27">
        <f>ROUND(ROUND(H241,2)*ROUND(G241,3),2)</f>
      </c>
      <c r="O241">
        <f>(I241*21)/100</f>
      </c>
      <c t="s">
        <v>17</v>
      </c>
    </row>
    <row r="242" spans="1:5" ht="76.5">
      <c r="A242" s="28" t="s">
        <v>44</v>
      </c>
      <c r="E242" s="29" t="s">
        <v>757</v>
      </c>
    </row>
    <row r="243" spans="1:5" ht="12.75">
      <c r="A243" s="30" t="s">
        <v>45</v>
      </c>
      <c r="E243" s="31" t="s">
        <v>758</v>
      </c>
    </row>
    <row r="244" spans="1:5" ht="153">
      <c r="A244" t="s">
        <v>47</v>
      </c>
      <c r="E244" s="29" t="s">
        <v>759</v>
      </c>
    </row>
    <row r="245" spans="1:16" ht="12.75">
      <c r="A245" s="18" t="s">
        <v>39</v>
      </c>
      <c s="23" t="s">
        <v>760</v>
      </c>
      <c s="23" t="s">
        <v>761</v>
      </c>
      <c s="18" t="s">
        <v>41</v>
      </c>
      <c s="24" t="s">
        <v>762</v>
      </c>
      <c s="25" t="s">
        <v>104</v>
      </c>
      <c s="26">
        <v>12.5</v>
      </c>
      <c s="27">
        <v>0</v>
      </c>
      <c s="27">
        <f>ROUND(ROUND(H245,2)*ROUND(G245,3),2)</f>
      </c>
      <c r="O245">
        <f>(I245*21)/100</f>
      </c>
      <c t="s">
        <v>17</v>
      </c>
    </row>
    <row r="246" spans="1:5" ht="63.75">
      <c r="A246" s="28" t="s">
        <v>44</v>
      </c>
      <c r="E246" s="29" t="s">
        <v>763</v>
      </c>
    </row>
    <row r="247" spans="1:5" ht="12.75">
      <c r="A247" s="30" t="s">
        <v>45</v>
      </c>
      <c r="E247" s="31" t="s">
        <v>764</v>
      </c>
    </row>
    <row r="248" spans="1:5" ht="38.25">
      <c r="A248" t="s">
        <v>47</v>
      </c>
      <c r="E248" s="29" t="s">
        <v>765</v>
      </c>
    </row>
    <row r="249" spans="1:18" ht="12.75" customHeight="1">
      <c r="A249" s="5" t="s">
        <v>37</v>
      </c>
      <c s="5"/>
      <c s="35" t="s">
        <v>77</v>
      </c>
      <c s="5"/>
      <c s="21" t="s">
        <v>412</v>
      </c>
      <c s="5"/>
      <c s="5"/>
      <c s="5"/>
      <c s="36">
        <f>0+Q249</f>
      </c>
      <c r="O249">
        <f>0+R249</f>
      </c>
      <c r="Q249">
        <f>0+I250</f>
      </c>
      <c>
        <f>0+O250</f>
      </c>
    </row>
    <row r="250" spans="1:16" ht="25.5">
      <c r="A250" s="18" t="s">
        <v>39</v>
      </c>
      <c s="23" t="s">
        <v>766</v>
      </c>
      <c s="23" t="s">
        <v>767</v>
      </c>
      <c s="18" t="s">
        <v>41</v>
      </c>
      <c s="24" t="s">
        <v>768</v>
      </c>
      <c s="25" t="s">
        <v>170</v>
      </c>
      <c s="26">
        <v>11.44</v>
      </c>
      <c s="27">
        <v>0</v>
      </c>
      <c s="27">
        <f>ROUND(ROUND(H250,2)*ROUND(G250,3),2)</f>
      </c>
      <c r="O250">
        <f>(I250*21)/100</f>
      </c>
      <c t="s">
        <v>17</v>
      </c>
    </row>
    <row r="251" spans="1:5" ht="51">
      <c r="A251" s="28" t="s">
        <v>44</v>
      </c>
      <c r="E251" s="29" t="s">
        <v>769</v>
      </c>
    </row>
    <row r="252" spans="1:5" ht="12.75">
      <c r="A252" s="30" t="s">
        <v>45</v>
      </c>
      <c r="E252" s="31" t="s">
        <v>770</v>
      </c>
    </row>
    <row r="253" spans="1:5" ht="191.25">
      <c r="A253" t="s">
        <v>47</v>
      </c>
      <c r="E253" s="29" t="s">
        <v>417</v>
      </c>
    </row>
    <row r="254" spans="1:18" ht="12.75" customHeight="1">
      <c r="A254" s="5" t="s">
        <v>37</v>
      </c>
      <c s="5"/>
      <c s="35" t="s">
        <v>80</v>
      </c>
      <c s="5"/>
      <c s="21" t="s">
        <v>771</v>
      </c>
      <c s="5"/>
      <c s="5"/>
      <c s="5"/>
      <c s="36">
        <f>0+Q254</f>
      </c>
      <c r="O254">
        <f>0+R254</f>
      </c>
      <c r="Q254">
        <f>0+I255+I259+I263+I267+I271+I275+I279</f>
      </c>
      <c>
        <f>0+O255+O259+O263+O267+O271+O275+O279</f>
      </c>
    </row>
    <row r="255" spans="1:16" ht="12.75">
      <c r="A255" s="18" t="s">
        <v>39</v>
      </c>
      <c s="23" t="s">
        <v>772</v>
      </c>
      <c s="23" t="s">
        <v>773</v>
      </c>
      <c s="18" t="s">
        <v>41</v>
      </c>
      <c s="24" t="s">
        <v>774</v>
      </c>
      <c s="25" t="s">
        <v>104</v>
      </c>
      <c s="26">
        <v>31.2</v>
      </c>
      <c s="27">
        <v>0</v>
      </c>
      <c s="27">
        <f>ROUND(ROUND(H255,2)*ROUND(G255,3),2)</f>
      </c>
      <c r="O255">
        <f>(I255*21)/100</f>
      </c>
      <c t="s">
        <v>17</v>
      </c>
    </row>
    <row r="256" spans="1:5" ht="191.25">
      <c r="A256" s="28" t="s">
        <v>44</v>
      </c>
      <c r="E256" s="29" t="s">
        <v>775</v>
      </c>
    </row>
    <row r="257" spans="1:5" ht="12.75">
      <c r="A257" s="30" t="s">
        <v>45</v>
      </c>
      <c r="E257" s="31" t="s">
        <v>776</v>
      </c>
    </row>
    <row r="258" spans="1:5" ht="255">
      <c r="A258" t="s">
        <v>47</v>
      </c>
      <c r="E258" s="29" t="s">
        <v>777</v>
      </c>
    </row>
    <row r="259" spans="1:16" ht="12.75">
      <c r="A259" s="18" t="s">
        <v>39</v>
      </c>
      <c s="23" t="s">
        <v>778</v>
      </c>
      <c s="23" t="s">
        <v>779</v>
      </c>
      <c s="18" t="s">
        <v>41</v>
      </c>
      <c s="24" t="s">
        <v>780</v>
      </c>
      <c s="25" t="s">
        <v>104</v>
      </c>
      <c s="26">
        <v>7.7</v>
      </c>
      <c s="27">
        <v>0</v>
      </c>
      <c s="27">
        <f>ROUND(ROUND(H259,2)*ROUND(G259,3),2)</f>
      </c>
      <c r="O259">
        <f>(I259*21)/100</f>
      </c>
      <c t="s">
        <v>17</v>
      </c>
    </row>
    <row r="260" spans="1:5" ht="76.5">
      <c r="A260" s="28" t="s">
        <v>44</v>
      </c>
      <c r="E260" s="29" t="s">
        <v>781</v>
      </c>
    </row>
    <row r="261" spans="1:5" ht="12.75">
      <c r="A261" s="30" t="s">
        <v>45</v>
      </c>
      <c r="E261" s="31" t="s">
        <v>782</v>
      </c>
    </row>
    <row r="262" spans="1:5" ht="255">
      <c r="A262" t="s">
        <v>47</v>
      </c>
      <c r="E262" s="29" t="s">
        <v>777</v>
      </c>
    </row>
    <row r="263" spans="1:16" ht="12.75">
      <c r="A263" s="18" t="s">
        <v>39</v>
      </c>
      <c s="23" t="s">
        <v>783</v>
      </c>
      <c s="23" t="s">
        <v>784</v>
      </c>
      <c s="18" t="s">
        <v>41</v>
      </c>
      <c s="24" t="s">
        <v>785</v>
      </c>
      <c s="25" t="s">
        <v>111</v>
      </c>
      <c s="26">
        <v>12</v>
      </c>
      <c s="27">
        <v>0</v>
      </c>
      <c s="27">
        <f>ROUND(ROUND(H263,2)*ROUND(G263,3),2)</f>
      </c>
      <c r="O263">
        <f>(I263*21)/100</f>
      </c>
      <c t="s">
        <v>17</v>
      </c>
    </row>
    <row r="264" spans="1:5" ht="204">
      <c r="A264" s="28" t="s">
        <v>44</v>
      </c>
      <c r="E264" s="29" t="s">
        <v>786</v>
      </c>
    </row>
    <row r="265" spans="1:5" ht="12.75">
      <c r="A265" s="30" t="s">
        <v>45</v>
      </c>
      <c r="E265" s="31" t="s">
        <v>541</v>
      </c>
    </row>
    <row r="266" spans="1:5" ht="89.25">
      <c r="A266" t="s">
        <v>47</v>
      </c>
      <c r="E266" s="29" t="s">
        <v>787</v>
      </c>
    </row>
    <row r="267" spans="1:16" ht="12.75">
      <c r="A267" s="18" t="s">
        <v>39</v>
      </c>
      <c s="23" t="s">
        <v>788</v>
      </c>
      <c s="23" t="s">
        <v>789</v>
      </c>
      <c s="18" t="s">
        <v>41</v>
      </c>
      <c s="24" t="s">
        <v>790</v>
      </c>
      <c s="25" t="s">
        <v>111</v>
      </c>
      <c s="26">
        <v>7</v>
      </c>
      <c s="27">
        <v>0</v>
      </c>
      <c s="27">
        <f>ROUND(ROUND(H267,2)*ROUND(G267,3),2)</f>
      </c>
      <c r="O267">
        <f>(I267*21)/100</f>
      </c>
      <c t="s">
        <v>17</v>
      </c>
    </row>
    <row r="268" spans="1:5" ht="140.25">
      <c r="A268" s="28" t="s">
        <v>44</v>
      </c>
      <c r="E268" s="29" t="s">
        <v>791</v>
      </c>
    </row>
    <row r="269" spans="1:5" ht="12.75">
      <c r="A269" s="30" t="s">
        <v>45</v>
      </c>
      <c r="E269" s="31" t="s">
        <v>285</v>
      </c>
    </row>
    <row r="270" spans="1:5" ht="76.5">
      <c r="A270" t="s">
        <v>47</v>
      </c>
      <c r="E270" s="29" t="s">
        <v>792</v>
      </c>
    </row>
    <row r="271" spans="1:16" ht="12.75">
      <c r="A271" s="18" t="s">
        <v>39</v>
      </c>
      <c s="23" t="s">
        <v>793</v>
      </c>
      <c s="23" t="s">
        <v>794</v>
      </c>
      <c s="18" t="s">
        <v>41</v>
      </c>
      <c s="24" t="s">
        <v>795</v>
      </c>
      <c s="25" t="s">
        <v>111</v>
      </c>
      <c s="26">
        <v>2</v>
      </c>
      <c s="27">
        <v>0</v>
      </c>
      <c s="27">
        <f>ROUND(ROUND(H271,2)*ROUND(G271,3),2)</f>
      </c>
      <c r="O271">
        <f>(I271*21)/100</f>
      </c>
      <c t="s">
        <v>17</v>
      </c>
    </row>
    <row r="272" spans="1:5" ht="114.75">
      <c r="A272" s="28" t="s">
        <v>44</v>
      </c>
      <c r="E272" s="29" t="s">
        <v>796</v>
      </c>
    </row>
    <row r="273" spans="1:5" ht="12.75">
      <c r="A273" s="30" t="s">
        <v>45</v>
      </c>
      <c r="E273" s="31" t="s">
        <v>131</v>
      </c>
    </row>
    <row r="274" spans="1:5" ht="242.25">
      <c r="A274" t="s">
        <v>47</v>
      </c>
      <c r="E274" s="29" t="s">
        <v>797</v>
      </c>
    </row>
    <row r="275" spans="1:16" ht="12.75">
      <c r="A275" s="18" t="s">
        <v>39</v>
      </c>
      <c s="23" t="s">
        <v>798</v>
      </c>
      <c s="23" t="s">
        <v>799</v>
      </c>
      <c s="18" t="s">
        <v>41</v>
      </c>
      <c s="24" t="s">
        <v>800</v>
      </c>
      <c s="25" t="s">
        <v>111</v>
      </c>
      <c s="26">
        <v>2</v>
      </c>
      <c s="27">
        <v>0</v>
      </c>
      <c s="27">
        <f>ROUND(ROUND(H275,2)*ROUND(G275,3),2)</f>
      </c>
      <c r="O275">
        <f>(I275*21)/100</f>
      </c>
      <c t="s">
        <v>17</v>
      </c>
    </row>
    <row r="276" spans="1:5" ht="51">
      <c r="A276" s="28" t="s">
        <v>44</v>
      </c>
      <c r="E276" s="29" t="s">
        <v>801</v>
      </c>
    </row>
    <row r="277" spans="1:5" ht="12.75">
      <c r="A277" s="30" t="s">
        <v>45</v>
      </c>
      <c r="E277" s="31" t="s">
        <v>135</v>
      </c>
    </row>
    <row r="278" spans="1:5" ht="12.75">
      <c r="A278" t="s">
        <v>47</v>
      </c>
      <c r="E278" s="29" t="s">
        <v>802</v>
      </c>
    </row>
    <row r="279" spans="1:16" ht="12.75">
      <c r="A279" s="18" t="s">
        <v>39</v>
      </c>
      <c s="23" t="s">
        <v>803</v>
      </c>
      <c s="23" t="s">
        <v>804</v>
      </c>
      <c s="18" t="s">
        <v>41</v>
      </c>
      <c s="24" t="s">
        <v>805</v>
      </c>
      <c s="25" t="s">
        <v>111</v>
      </c>
      <c s="26">
        <v>4</v>
      </c>
      <c s="27">
        <v>0</v>
      </c>
      <c s="27">
        <f>ROUND(ROUND(H279,2)*ROUND(G279,3),2)</f>
      </c>
      <c r="O279">
        <f>(I279*21)/100</f>
      </c>
      <c t="s">
        <v>17</v>
      </c>
    </row>
    <row r="280" spans="1:5" ht="51">
      <c r="A280" s="28" t="s">
        <v>44</v>
      </c>
      <c r="E280" s="29" t="s">
        <v>806</v>
      </c>
    </row>
    <row r="281" spans="1:5" ht="12.75">
      <c r="A281" s="30" t="s">
        <v>45</v>
      </c>
      <c r="E281" s="31" t="s">
        <v>313</v>
      </c>
    </row>
    <row r="282" spans="1:5" ht="25.5">
      <c r="A282" t="s">
        <v>47</v>
      </c>
      <c r="E282" s="29" t="s">
        <v>807</v>
      </c>
    </row>
    <row r="283" spans="1:18" ht="12.75" customHeight="1">
      <c r="A283" s="5" t="s">
        <v>37</v>
      </c>
      <c s="5"/>
      <c s="35" t="s">
        <v>34</v>
      </c>
      <c s="5"/>
      <c s="21" t="s">
        <v>108</v>
      </c>
      <c s="5"/>
      <c s="5"/>
      <c s="5"/>
      <c s="36">
        <f>0+Q283</f>
      </c>
      <c r="O283">
        <f>0+R283</f>
      </c>
      <c r="Q283">
        <f>0+I284+I288+I292+I296+I300+I304+I308+I312+I316+I320+I324+I328+I332+I336+I340+I344+I348+I352+I356+I360+I364+I368+I372+I376</f>
      </c>
      <c>
        <f>0+O284+O288+O292+O296+O300+O304+O308+O312+O316+O320+O324+O328+O332+O336+O340+O344+O348+O352+O356+O360+O364+O368+O372+O376</f>
      </c>
    </row>
    <row r="284" spans="1:16" ht="12.75">
      <c r="A284" s="18" t="s">
        <v>39</v>
      </c>
      <c s="23" t="s">
        <v>808</v>
      </c>
      <c s="23" t="s">
        <v>809</v>
      </c>
      <c s="18" t="s">
        <v>23</v>
      </c>
      <c s="24" t="s">
        <v>810</v>
      </c>
      <c s="25" t="s">
        <v>111</v>
      </c>
      <c s="26">
        <v>39</v>
      </c>
      <c s="27">
        <v>0</v>
      </c>
      <c s="27">
        <f>ROUND(ROUND(H284,2)*ROUND(G284,3),2)</f>
      </c>
      <c r="O284">
        <f>(I284*21)/100</f>
      </c>
      <c t="s">
        <v>17</v>
      </c>
    </row>
    <row r="285" spans="1:5" ht="63.75">
      <c r="A285" s="28" t="s">
        <v>44</v>
      </c>
      <c r="E285" s="29" t="s">
        <v>811</v>
      </c>
    </row>
    <row r="286" spans="1:5" ht="12.75">
      <c r="A286" s="30" t="s">
        <v>45</v>
      </c>
      <c r="E286" s="31" t="s">
        <v>812</v>
      </c>
    </row>
    <row r="287" spans="1:5" ht="51">
      <c r="A287" t="s">
        <v>47</v>
      </c>
      <c r="E287" s="29" t="s">
        <v>813</v>
      </c>
    </row>
    <row r="288" spans="1:16" ht="12.75">
      <c r="A288" s="18" t="s">
        <v>39</v>
      </c>
      <c s="23" t="s">
        <v>814</v>
      </c>
      <c s="23" t="s">
        <v>809</v>
      </c>
      <c s="18" t="s">
        <v>17</v>
      </c>
      <c s="24" t="s">
        <v>810</v>
      </c>
      <c s="25" t="s">
        <v>111</v>
      </c>
      <c s="26">
        <v>10</v>
      </c>
      <c s="27">
        <v>0</v>
      </c>
      <c s="27">
        <f>ROUND(ROUND(H288,2)*ROUND(G288,3),2)</f>
      </c>
      <c r="O288">
        <f>(I288*21)/100</f>
      </c>
      <c t="s">
        <v>17</v>
      </c>
    </row>
    <row r="289" spans="1:5" ht="63.75">
      <c r="A289" s="28" t="s">
        <v>44</v>
      </c>
      <c r="E289" s="29" t="s">
        <v>815</v>
      </c>
    </row>
    <row r="290" spans="1:5" ht="12.75">
      <c r="A290" s="30" t="s">
        <v>45</v>
      </c>
      <c r="E290" s="31" t="s">
        <v>816</v>
      </c>
    </row>
    <row r="291" spans="1:5" ht="51">
      <c r="A291" t="s">
        <v>47</v>
      </c>
      <c r="E291" s="29" t="s">
        <v>813</v>
      </c>
    </row>
    <row r="292" spans="1:16" ht="25.5">
      <c r="A292" s="18" t="s">
        <v>39</v>
      </c>
      <c s="23" t="s">
        <v>817</v>
      </c>
      <c s="23" t="s">
        <v>818</v>
      </c>
      <c s="18" t="s">
        <v>41</v>
      </c>
      <c s="24" t="s">
        <v>819</v>
      </c>
      <c s="25" t="s">
        <v>111</v>
      </c>
      <c s="26">
        <v>15</v>
      </c>
      <c s="27">
        <v>0</v>
      </c>
      <c s="27">
        <f>ROUND(ROUND(H292,2)*ROUND(G292,3),2)</f>
      </c>
      <c r="O292">
        <f>(I292*21)/100</f>
      </c>
      <c t="s">
        <v>17</v>
      </c>
    </row>
    <row r="293" spans="1:5" ht="51">
      <c r="A293" s="28" t="s">
        <v>44</v>
      </c>
      <c r="E293" s="29" t="s">
        <v>820</v>
      </c>
    </row>
    <row r="294" spans="1:5" ht="12.75">
      <c r="A294" s="30" t="s">
        <v>45</v>
      </c>
      <c r="E294" s="31" t="s">
        <v>317</v>
      </c>
    </row>
    <row r="295" spans="1:5" ht="25.5">
      <c r="A295" t="s">
        <v>47</v>
      </c>
      <c r="E295" s="29" t="s">
        <v>119</v>
      </c>
    </row>
    <row r="296" spans="1:16" ht="25.5">
      <c r="A296" s="18" t="s">
        <v>39</v>
      </c>
      <c s="23" t="s">
        <v>821</v>
      </c>
      <c s="23" t="s">
        <v>822</v>
      </c>
      <c s="18" t="s">
        <v>41</v>
      </c>
      <c s="24" t="s">
        <v>823</v>
      </c>
      <c s="25" t="s">
        <v>111</v>
      </c>
      <c s="26">
        <v>11</v>
      </c>
      <c s="27">
        <v>0</v>
      </c>
      <c s="27">
        <f>ROUND(ROUND(H296,2)*ROUND(G296,3),2)</f>
      </c>
      <c r="O296">
        <f>(I296*21)/100</f>
      </c>
      <c t="s">
        <v>17</v>
      </c>
    </row>
    <row r="297" spans="1:5" ht="165.75">
      <c r="A297" s="28" t="s">
        <v>44</v>
      </c>
      <c r="E297" s="29" t="s">
        <v>824</v>
      </c>
    </row>
    <row r="298" spans="1:5" ht="12.75">
      <c r="A298" s="30" t="s">
        <v>45</v>
      </c>
      <c r="E298" s="31" t="s">
        <v>825</v>
      </c>
    </row>
    <row r="299" spans="1:5" ht="25.5">
      <c r="A299" t="s">
        <v>47</v>
      </c>
      <c r="E299" s="29" t="s">
        <v>826</v>
      </c>
    </row>
    <row r="300" spans="1:16" ht="25.5">
      <c r="A300" s="18" t="s">
        <v>39</v>
      </c>
      <c s="23" t="s">
        <v>827</v>
      </c>
      <c s="23" t="s">
        <v>828</v>
      </c>
      <c s="18" t="s">
        <v>41</v>
      </c>
      <c s="24" t="s">
        <v>829</v>
      </c>
      <c s="25" t="s">
        <v>111</v>
      </c>
      <c s="26">
        <v>1</v>
      </c>
      <c s="27">
        <v>0</v>
      </c>
      <c s="27">
        <f>ROUND(ROUND(H300,2)*ROUND(G300,3),2)</f>
      </c>
      <c r="O300">
        <f>(I300*21)/100</f>
      </c>
      <c t="s">
        <v>17</v>
      </c>
    </row>
    <row r="301" spans="1:5" ht="38.25">
      <c r="A301" s="28" t="s">
        <v>44</v>
      </c>
      <c r="E301" s="29" t="s">
        <v>830</v>
      </c>
    </row>
    <row r="302" spans="1:5" ht="12.75">
      <c r="A302" s="30" t="s">
        <v>45</v>
      </c>
      <c r="E302" s="31" t="s">
        <v>46</v>
      </c>
    </row>
    <row r="303" spans="1:5" ht="25.5">
      <c r="A303" t="s">
        <v>47</v>
      </c>
      <c r="E303" s="29" t="s">
        <v>826</v>
      </c>
    </row>
    <row r="304" spans="1:16" ht="12.75">
      <c r="A304" s="18" t="s">
        <v>39</v>
      </c>
      <c s="23" t="s">
        <v>831</v>
      </c>
      <c s="23" t="s">
        <v>832</v>
      </c>
      <c s="18" t="s">
        <v>41</v>
      </c>
      <c s="24" t="s">
        <v>833</v>
      </c>
      <c s="25" t="s">
        <v>111</v>
      </c>
      <c s="26">
        <v>8</v>
      </c>
      <c s="27">
        <v>0</v>
      </c>
      <c s="27">
        <f>ROUND(ROUND(H304,2)*ROUND(G304,3),2)</f>
      </c>
      <c r="O304">
        <f>(I304*21)/100</f>
      </c>
      <c t="s">
        <v>17</v>
      </c>
    </row>
    <row r="305" spans="1:5" ht="63.75">
      <c r="A305" s="28" t="s">
        <v>44</v>
      </c>
      <c r="E305" s="29" t="s">
        <v>834</v>
      </c>
    </row>
    <row r="306" spans="1:5" ht="12.75">
      <c r="A306" s="30" t="s">
        <v>45</v>
      </c>
      <c r="E306" s="31" t="s">
        <v>835</v>
      </c>
    </row>
    <row r="307" spans="1:5" ht="25.5">
      <c r="A307" t="s">
        <v>47</v>
      </c>
      <c r="E307" s="29" t="s">
        <v>826</v>
      </c>
    </row>
    <row r="308" spans="1:16" ht="25.5">
      <c r="A308" s="18" t="s">
        <v>39</v>
      </c>
      <c s="23" t="s">
        <v>836</v>
      </c>
      <c s="23" t="s">
        <v>837</v>
      </c>
      <c s="18" t="s">
        <v>41</v>
      </c>
      <c s="24" t="s">
        <v>838</v>
      </c>
      <c s="25" t="s">
        <v>111</v>
      </c>
      <c s="26">
        <v>12</v>
      </c>
      <c s="27">
        <v>0</v>
      </c>
      <c s="27">
        <f>ROUND(ROUND(H308,2)*ROUND(G308,3),2)</f>
      </c>
      <c r="O308">
        <f>(I308*21)/100</f>
      </c>
      <c t="s">
        <v>17</v>
      </c>
    </row>
    <row r="309" spans="1:5" ht="25.5">
      <c r="A309" s="28" t="s">
        <v>44</v>
      </c>
      <c r="E309" s="29" t="s">
        <v>839</v>
      </c>
    </row>
    <row r="310" spans="1:5" ht="12.75">
      <c r="A310" s="30" t="s">
        <v>45</v>
      </c>
      <c r="E310" s="31" t="s">
        <v>541</v>
      </c>
    </row>
    <row r="311" spans="1:5" ht="38.25">
      <c r="A311" t="s">
        <v>47</v>
      </c>
      <c r="E311" s="29" t="s">
        <v>840</v>
      </c>
    </row>
    <row r="312" spans="1:16" ht="12.75">
      <c r="A312" s="18" t="s">
        <v>39</v>
      </c>
      <c s="23" t="s">
        <v>841</v>
      </c>
      <c s="23" t="s">
        <v>157</v>
      </c>
      <c s="18" t="s">
        <v>41</v>
      </c>
      <c s="24" t="s">
        <v>158</v>
      </c>
      <c s="25" t="s">
        <v>111</v>
      </c>
      <c s="26">
        <v>9</v>
      </c>
      <c s="27">
        <v>0</v>
      </c>
      <c s="27">
        <f>ROUND(ROUND(H312,2)*ROUND(G312,3),2)</f>
      </c>
      <c r="O312">
        <f>(I312*21)/100</f>
      </c>
      <c t="s">
        <v>17</v>
      </c>
    </row>
    <row r="313" spans="1:5" ht="38.25">
      <c r="A313" s="28" t="s">
        <v>44</v>
      </c>
      <c r="E313" s="29" t="s">
        <v>842</v>
      </c>
    </row>
    <row r="314" spans="1:5" ht="12.75">
      <c r="A314" s="30" t="s">
        <v>45</v>
      </c>
      <c r="E314" s="31" t="s">
        <v>536</v>
      </c>
    </row>
    <row r="315" spans="1:5" ht="25.5">
      <c r="A315" t="s">
        <v>47</v>
      </c>
      <c r="E315" s="29" t="s">
        <v>119</v>
      </c>
    </row>
    <row r="316" spans="1:16" ht="25.5">
      <c r="A316" s="18" t="s">
        <v>39</v>
      </c>
      <c s="23" t="s">
        <v>843</v>
      </c>
      <c s="23" t="s">
        <v>844</v>
      </c>
      <c s="18" t="s">
        <v>23</v>
      </c>
      <c s="24" t="s">
        <v>845</v>
      </c>
      <c s="25" t="s">
        <v>170</v>
      </c>
      <c s="26">
        <v>116.347</v>
      </c>
      <c s="27">
        <v>0</v>
      </c>
      <c s="27">
        <f>ROUND(ROUND(H316,2)*ROUND(G316,3),2)</f>
      </c>
      <c r="O316">
        <f>(I316*21)/100</f>
      </c>
      <c t="s">
        <v>17</v>
      </c>
    </row>
    <row r="317" spans="1:5" ht="63.75">
      <c r="A317" s="28" t="s">
        <v>44</v>
      </c>
      <c r="E317" s="29" t="s">
        <v>846</v>
      </c>
    </row>
    <row r="318" spans="1:5" ht="12.75">
      <c r="A318" s="30" t="s">
        <v>45</v>
      </c>
      <c r="E318" s="31" t="s">
        <v>847</v>
      </c>
    </row>
    <row r="319" spans="1:5" ht="38.25">
      <c r="A319" t="s">
        <v>47</v>
      </c>
      <c r="E319" s="29" t="s">
        <v>848</v>
      </c>
    </row>
    <row r="320" spans="1:16" ht="25.5">
      <c r="A320" s="18" t="s">
        <v>39</v>
      </c>
      <c s="23" t="s">
        <v>849</v>
      </c>
      <c s="23" t="s">
        <v>844</v>
      </c>
      <c s="18" t="s">
        <v>17</v>
      </c>
      <c s="24" t="s">
        <v>845</v>
      </c>
      <c s="25" t="s">
        <v>170</v>
      </c>
      <c s="26">
        <v>3.75</v>
      </c>
      <c s="27">
        <v>0</v>
      </c>
      <c s="27">
        <f>ROUND(ROUND(H320,2)*ROUND(G320,3),2)</f>
      </c>
      <c r="O320">
        <f>(I320*21)/100</f>
      </c>
      <c t="s">
        <v>17</v>
      </c>
    </row>
    <row r="321" spans="1:5" ht="63.75">
      <c r="A321" s="28" t="s">
        <v>44</v>
      </c>
      <c r="E321" s="29" t="s">
        <v>850</v>
      </c>
    </row>
    <row r="322" spans="1:5" ht="12.75">
      <c r="A322" s="30" t="s">
        <v>45</v>
      </c>
      <c r="E322" s="31" t="s">
        <v>851</v>
      </c>
    </row>
    <row r="323" spans="1:5" ht="38.25">
      <c r="A323" t="s">
        <v>47</v>
      </c>
      <c r="E323" s="29" t="s">
        <v>848</v>
      </c>
    </row>
    <row r="324" spans="1:16" ht="25.5">
      <c r="A324" s="18" t="s">
        <v>39</v>
      </c>
      <c s="23" t="s">
        <v>852</v>
      </c>
      <c s="23" t="s">
        <v>844</v>
      </c>
      <c s="18" t="s">
        <v>16</v>
      </c>
      <c s="24" t="s">
        <v>845</v>
      </c>
      <c s="25" t="s">
        <v>170</v>
      </c>
      <c s="26">
        <v>6.175</v>
      </c>
      <c s="27">
        <v>0</v>
      </c>
      <c s="27">
        <f>ROUND(ROUND(H324,2)*ROUND(G324,3),2)</f>
      </c>
      <c r="O324">
        <f>(I324*21)/100</f>
      </c>
      <c t="s">
        <v>17</v>
      </c>
    </row>
    <row r="325" spans="1:5" ht="63.75">
      <c r="A325" s="28" t="s">
        <v>44</v>
      </c>
      <c r="E325" s="29" t="s">
        <v>853</v>
      </c>
    </row>
    <row r="326" spans="1:5" ht="12.75">
      <c r="A326" s="30" t="s">
        <v>45</v>
      </c>
      <c r="E326" s="31" t="s">
        <v>854</v>
      </c>
    </row>
    <row r="327" spans="1:5" ht="38.25">
      <c r="A327" t="s">
        <v>47</v>
      </c>
      <c r="E327" s="29" t="s">
        <v>848</v>
      </c>
    </row>
    <row r="328" spans="1:16" ht="25.5">
      <c r="A328" s="18" t="s">
        <v>39</v>
      </c>
      <c s="23" t="s">
        <v>855</v>
      </c>
      <c s="23" t="s">
        <v>844</v>
      </c>
      <c s="18" t="s">
        <v>27</v>
      </c>
      <c s="24" t="s">
        <v>845</v>
      </c>
      <c s="25" t="s">
        <v>170</v>
      </c>
      <c s="26">
        <v>4.4</v>
      </c>
      <c s="27">
        <v>0</v>
      </c>
      <c s="27">
        <f>ROUND(ROUND(H328,2)*ROUND(G328,3),2)</f>
      </c>
      <c r="O328">
        <f>(I328*21)/100</f>
      </c>
      <c t="s">
        <v>17</v>
      </c>
    </row>
    <row r="329" spans="1:5" ht="63.75">
      <c r="A329" s="28" t="s">
        <v>44</v>
      </c>
      <c r="E329" s="29" t="s">
        <v>856</v>
      </c>
    </row>
    <row r="330" spans="1:5" ht="12.75">
      <c r="A330" s="30" t="s">
        <v>45</v>
      </c>
      <c r="E330" s="31" t="s">
        <v>857</v>
      </c>
    </row>
    <row r="331" spans="1:5" ht="38.25">
      <c r="A331" t="s">
        <v>47</v>
      </c>
      <c r="E331" s="29" t="s">
        <v>848</v>
      </c>
    </row>
    <row r="332" spans="1:16" ht="25.5">
      <c r="A332" s="18" t="s">
        <v>39</v>
      </c>
      <c s="23" t="s">
        <v>858</v>
      </c>
      <c s="23" t="s">
        <v>859</v>
      </c>
      <c s="18" t="s">
        <v>23</v>
      </c>
      <c s="24" t="s">
        <v>860</v>
      </c>
      <c s="25" t="s">
        <v>170</v>
      </c>
      <c s="26">
        <v>116.347</v>
      </c>
      <c s="27">
        <v>0</v>
      </c>
      <c s="27">
        <f>ROUND(ROUND(H332,2)*ROUND(G332,3),2)</f>
      </c>
      <c r="O332">
        <f>(I332*21)/100</f>
      </c>
      <c t="s">
        <v>17</v>
      </c>
    </row>
    <row r="333" spans="1:5" ht="63.75">
      <c r="A333" s="28" t="s">
        <v>44</v>
      </c>
      <c r="E333" s="29" t="s">
        <v>861</v>
      </c>
    </row>
    <row r="334" spans="1:5" ht="12.75">
      <c r="A334" s="30" t="s">
        <v>45</v>
      </c>
      <c r="E334" s="31" t="s">
        <v>847</v>
      </c>
    </row>
    <row r="335" spans="1:5" ht="38.25">
      <c r="A335" t="s">
        <v>47</v>
      </c>
      <c r="E335" s="29" t="s">
        <v>848</v>
      </c>
    </row>
    <row r="336" spans="1:16" ht="25.5">
      <c r="A336" s="18" t="s">
        <v>39</v>
      </c>
      <c s="23" t="s">
        <v>862</v>
      </c>
      <c s="23" t="s">
        <v>859</v>
      </c>
      <c s="18" t="s">
        <v>17</v>
      </c>
      <c s="24" t="s">
        <v>860</v>
      </c>
      <c s="25" t="s">
        <v>170</v>
      </c>
      <c s="26">
        <v>3.75</v>
      </c>
      <c s="27">
        <v>0</v>
      </c>
      <c s="27">
        <f>ROUND(ROUND(H336,2)*ROUND(G336,3),2)</f>
      </c>
      <c r="O336">
        <f>(I336*21)/100</f>
      </c>
      <c t="s">
        <v>17</v>
      </c>
    </row>
    <row r="337" spans="1:5" ht="63.75">
      <c r="A337" s="28" t="s">
        <v>44</v>
      </c>
      <c r="E337" s="29" t="s">
        <v>863</v>
      </c>
    </row>
    <row r="338" spans="1:5" ht="12.75">
      <c r="A338" s="30" t="s">
        <v>45</v>
      </c>
      <c r="E338" s="31" t="s">
        <v>851</v>
      </c>
    </row>
    <row r="339" spans="1:5" ht="38.25">
      <c r="A339" t="s">
        <v>47</v>
      </c>
      <c r="E339" s="29" t="s">
        <v>848</v>
      </c>
    </row>
    <row r="340" spans="1:16" ht="25.5">
      <c r="A340" s="18" t="s">
        <v>39</v>
      </c>
      <c s="23" t="s">
        <v>864</v>
      </c>
      <c s="23" t="s">
        <v>859</v>
      </c>
      <c s="18" t="s">
        <v>16</v>
      </c>
      <c s="24" t="s">
        <v>860</v>
      </c>
      <c s="25" t="s">
        <v>170</v>
      </c>
      <c s="26">
        <v>6.175</v>
      </c>
      <c s="27">
        <v>0</v>
      </c>
      <c s="27">
        <f>ROUND(ROUND(H340,2)*ROUND(G340,3),2)</f>
      </c>
      <c r="O340">
        <f>(I340*21)/100</f>
      </c>
      <c t="s">
        <v>17</v>
      </c>
    </row>
    <row r="341" spans="1:5" ht="63.75">
      <c r="A341" s="28" t="s">
        <v>44</v>
      </c>
      <c r="E341" s="29" t="s">
        <v>865</v>
      </c>
    </row>
    <row r="342" spans="1:5" ht="12.75">
      <c r="A342" s="30" t="s">
        <v>45</v>
      </c>
      <c r="E342" s="31" t="s">
        <v>854</v>
      </c>
    </row>
    <row r="343" spans="1:5" ht="38.25">
      <c r="A343" t="s">
        <v>47</v>
      </c>
      <c r="E343" s="29" t="s">
        <v>848</v>
      </c>
    </row>
    <row r="344" spans="1:16" ht="25.5">
      <c r="A344" s="18" t="s">
        <v>39</v>
      </c>
      <c s="23" t="s">
        <v>866</v>
      </c>
      <c s="23" t="s">
        <v>859</v>
      </c>
      <c s="18" t="s">
        <v>27</v>
      </c>
      <c s="24" t="s">
        <v>860</v>
      </c>
      <c s="25" t="s">
        <v>170</v>
      </c>
      <c s="26">
        <v>4.4</v>
      </c>
      <c s="27">
        <v>0</v>
      </c>
      <c s="27">
        <f>ROUND(ROUND(H344,2)*ROUND(G344,3),2)</f>
      </c>
      <c r="O344">
        <f>(I344*21)/100</f>
      </c>
      <c t="s">
        <v>17</v>
      </c>
    </row>
    <row r="345" spans="1:5" ht="63.75">
      <c r="A345" s="28" t="s">
        <v>44</v>
      </c>
      <c r="E345" s="29" t="s">
        <v>867</v>
      </c>
    </row>
    <row r="346" spans="1:5" ht="12.75">
      <c r="A346" s="30" t="s">
        <v>45</v>
      </c>
      <c r="E346" s="31" t="s">
        <v>868</v>
      </c>
    </row>
    <row r="347" spans="1:5" ht="38.25">
      <c r="A347" t="s">
        <v>47</v>
      </c>
      <c r="E347" s="29" t="s">
        <v>848</v>
      </c>
    </row>
    <row r="348" spans="1:16" ht="12.75">
      <c r="A348" s="18" t="s">
        <v>39</v>
      </c>
      <c s="23" t="s">
        <v>869</v>
      </c>
      <c s="23" t="s">
        <v>870</v>
      </c>
      <c s="18" t="s">
        <v>23</v>
      </c>
      <c s="24" t="s">
        <v>871</v>
      </c>
      <c s="25" t="s">
        <v>104</v>
      </c>
      <c s="26">
        <v>318.237</v>
      </c>
      <c s="27">
        <v>0</v>
      </c>
      <c s="27">
        <f>ROUND(ROUND(H348,2)*ROUND(G348,3),2)</f>
      </c>
      <c r="O348">
        <f>(I348*21)/100</f>
      </c>
      <c t="s">
        <v>17</v>
      </c>
    </row>
    <row r="349" spans="1:5" ht="89.25">
      <c r="A349" s="28" t="s">
        <v>44</v>
      </c>
      <c r="E349" s="29" t="s">
        <v>872</v>
      </c>
    </row>
    <row r="350" spans="1:5" ht="12.75">
      <c r="A350" s="30" t="s">
        <v>45</v>
      </c>
      <c r="E350" s="31" t="s">
        <v>873</v>
      </c>
    </row>
    <row r="351" spans="1:5" ht="51">
      <c r="A351" t="s">
        <v>47</v>
      </c>
      <c r="E351" s="29" t="s">
        <v>874</v>
      </c>
    </row>
    <row r="352" spans="1:16" ht="12.75">
      <c r="A352" s="18" t="s">
        <v>39</v>
      </c>
      <c s="23" t="s">
        <v>875</v>
      </c>
      <c s="23" t="s">
        <v>870</v>
      </c>
      <c s="18" t="s">
        <v>17</v>
      </c>
      <c s="24" t="s">
        <v>871</v>
      </c>
      <c s="25" t="s">
        <v>104</v>
      </c>
      <c s="26">
        <v>112.172</v>
      </c>
      <c s="27">
        <v>0</v>
      </c>
      <c s="27">
        <f>ROUND(ROUND(H352,2)*ROUND(G352,3),2)</f>
      </c>
      <c r="O352">
        <f>(I352*21)/100</f>
      </c>
      <c t="s">
        <v>17</v>
      </c>
    </row>
    <row r="353" spans="1:5" ht="76.5">
      <c r="A353" s="28" t="s">
        <v>44</v>
      </c>
      <c r="E353" s="29" t="s">
        <v>876</v>
      </c>
    </row>
    <row r="354" spans="1:5" ht="12.75">
      <c r="A354" s="30" t="s">
        <v>45</v>
      </c>
      <c r="E354" s="31" t="s">
        <v>877</v>
      </c>
    </row>
    <row r="355" spans="1:5" ht="51">
      <c r="A355" t="s">
        <v>47</v>
      </c>
      <c r="E355" s="29" t="s">
        <v>874</v>
      </c>
    </row>
    <row r="356" spans="1:16" ht="12.75">
      <c r="A356" s="18" t="s">
        <v>39</v>
      </c>
      <c s="23" t="s">
        <v>878</v>
      </c>
      <c s="23" t="s">
        <v>879</v>
      </c>
      <c s="18" t="s">
        <v>41</v>
      </c>
      <c s="24" t="s">
        <v>880</v>
      </c>
      <c s="25" t="s">
        <v>104</v>
      </c>
      <c s="26">
        <v>12.5</v>
      </c>
      <c s="27">
        <v>0</v>
      </c>
      <c s="27">
        <f>ROUND(ROUND(H356,2)*ROUND(G356,3),2)</f>
      </c>
      <c r="O356">
        <f>(I356*21)/100</f>
      </c>
      <c t="s">
        <v>17</v>
      </c>
    </row>
    <row r="357" spans="1:5" ht="51">
      <c r="A357" s="28" t="s">
        <v>44</v>
      </c>
      <c r="E357" s="29" t="s">
        <v>881</v>
      </c>
    </row>
    <row r="358" spans="1:5" ht="12.75">
      <c r="A358" s="30" t="s">
        <v>45</v>
      </c>
      <c r="E358" s="31" t="s">
        <v>764</v>
      </c>
    </row>
    <row r="359" spans="1:5" ht="25.5">
      <c r="A359" t="s">
        <v>47</v>
      </c>
      <c r="E359" s="29" t="s">
        <v>882</v>
      </c>
    </row>
    <row r="360" spans="1:16" ht="12.75">
      <c r="A360" s="18" t="s">
        <v>39</v>
      </c>
      <c s="23" t="s">
        <v>883</v>
      </c>
      <c s="23" t="s">
        <v>884</v>
      </c>
      <c s="18" t="s">
        <v>41</v>
      </c>
      <c s="24" t="s">
        <v>885</v>
      </c>
      <c s="25" t="s">
        <v>104</v>
      </c>
      <c s="26">
        <v>544.26</v>
      </c>
      <c s="27">
        <v>0</v>
      </c>
      <c s="27">
        <f>ROUND(ROUND(H360,2)*ROUND(G360,3),2)</f>
      </c>
      <c r="O360">
        <f>(I360*21)/100</f>
      </c>
      <c t="s">
        <v>17</v>
      </c>
    </row>
    <row r="361" spans="1:5" ht="76.5">
      <c r="A361" s="28" t="s">
        <v>44</v>
      </c>
      <c r="E361" s="29" t="s">
        <v>886</v>
      </c>
    </row>
    <row r="362" spans="1:5" ht="12.75">
      <c r="A362" s="30" t="s">
        <v>45</v>
      </c>
      <c r="E362" s="31" t="s">
        <v>887</v>
      </c>
    </row>
    <row r="363" spans="1:5" ht="89.25">
      <c r="A363" t="s">
        <v>47</v>
      </c>
      <c r="E363" s="29" t="s">
        <v>888</v>
      </c>
    </row>
    <row r="364" spans="1:16" ht="12.75">
      <c r="A364" s="18" t="s">
        <v>39</v>
      </c>
      <c s="23" t="s">
        <v>889</v>
      </c>
      <c s="23" t="s">
        <v>890</v>
      </c>
      <c s="18" t="s">
        <v>23</v>
      </c>
      <c s="24" t="s">
        <v>891</v>
      </c>
      <c s="25" t="s">
        <v>435</v>
      </c>
      <c s="26">
        <v>97.65</v>
      </c>
      <c s="27">
        <v>0</v>
      </c>
      <c s="27">
        <f>ROUND(ROUND(H364,2)*ROUND(G364,3),2)</f>
      </c>
      <c r="O364">
        <f>(I364*21)/100</f>
      </c>
      <c t="s">
        <v>17</v>
      </c>
    </row>
    <row r="365" spans="1:5" ht="12.75">
      <c r="A365" s="28" t="s">
        <v>44</v>
      </c>
      <c r="E365" s="29" t="s">
        <v>892</v>
      </c>
    </row>
    <row r="366" spans="1:5" ht="12.75">
      <c r="A366" s="30" t="s">
        <v>45</v>
      </c>
      <c r="E366" s="31" t="s">
        <v>893</v>
      </c>
    </row>
    <row r="367" spans="1:5" ht="25.5">
      <c r="A367" t="s">
        <v>47</v>
      </c>
      <c r="E367" s="29" t="s">
        <v>438</v>
      </c>
    </row>
    <row r="368" spans="1:16" ht="12.75">
      <c r="A368" s="18" t="s">
        <v>39</v>
      </c>
      <c s="23" t="s">
        <v>894</v>
      </c>
      <c s="23" t="s">
        <v>890</v>
      </c>
      <c s="18" t="s">
        <v>17</v>
      </c>
      <c s="24" t="s">
        <v>891</v>
      </c>
      <c s="25" t="s">
        <v>435</v>
      </c>
      <c s="26">
        <v>2181.78</v>
      </c>
      <c s="27">
        <v>0</v>
      </c>
      <c s="27">
        <f>ROUND(ROUND(H368,2)*ROUND(G368,3),2)</f>
      </c>
      <c r="O368">
        <f>(I368*21)/100</f>
      </c>
      <c t="s">
        <v>17</v>
      </c>
    </row>
    <row r="369" spans="1:5" ht="12.75">
      <c r="A369" s="28" t="s">
        <v>44</v>
      </c>
      <c r="E369" s="29" t="s">
        <v>895</v>
      </c>
    </row>
    <row r="370" spans="1:5" ht="12.75">
      <c r="A370" s="30" t="s">
        <v>45</v>
      </c>
      <c r="E370" s="31" t="s">
        <v>896</v>
      </c>
    </row>
    <row r="371" spans="1:5" ht="25.5">
      <c r="A371" t="s">
        <v>47</v>
      </c>
      <c r="E371" s="29" t="s">
        <v>438</v>
      </c>
    </row>
    <row r="372" spans="1:16" ht="12.75">
      <c r="A372" s="18" t="s">
        <v>39</v>
      </c>
      <c s="23" t="s">
        <v>897</v>
      </c>
      <c s="23" t="s">
        <v>898</v>
      </c>
      <c s="18" t="s">
        <v>41</v>
      </c>
      <c s="24" t="s">
        <v>899</v>
      </c>
      <c s="25" t="s">
        <v>111</v>
      </c>
      <c s="26">
        <v>7</v>
      </c>
      <c s="27">
        <v>0</v>
      </c>
      <c s="27">
        <f>ROUND(ROUND(H372,2)*ROUND(G372,3),2)</f>
      </c>
      <c r="O372">
        <f>(I372*21)/100</f>
      </c>
      <c t="s">
        <v>17</v>
      </c>
    </row>
    <row r="373" spans="1:5" ht="38.25">
      <c r="A373" s="28" t="s">
        <v>44</v>
      </c>
      <c r="E373" s="29" t="s">
        <v>900</v>
      </c>
    </row>
    <row r="374" spans="1:5" ht="12.75">
      <c r="A374" s="30" t="s">
        <v>45</v>
      </c>
      <c r="E374" s="31" t="s">
        <v>285</v>
      </c>
    </row>
    <row r="375" spans="1:5" ht="76.5">
      <c r="A375" t="s">
        <v>47</v>
      </c>
      <c r="E375" s="29" t="s">
        <v>901</v>
      </c>
    </row>
    <row r="376" spans="1:16" ht="12.75">
      <c r="A376" s="18" t="s">
        <v>39</v>
      </c>
      <c s="23" t="s">
        <v>902</v>
      </c>
      <c s="23" t="s">
        <v>903</v>
      </c>
      <c s="18" t="s">
        <v>41</v>
      </c>
      <c s="24" t="s">
        <v>904</v>
      </c>
      <c s="25" t="s">
        <v>104</v>
      </c>
      <c s="26">
        <v>180</v>
      </c>
      <c s="27">
        <v>0</v>
      </c>
      <c s="27">
        <f>ROUND(ROUND(H376,2)*ROUND(G376,3),2)</f>
      </c>
      <c r="O376">
        <f>(I376*21)/100</f>
      </c>
      <c t="s">
        <v>17</v>
      </c>
    </row>
    <row r="377" spans="1:5" ht="89.25">
      <c r="A377" s="28" t="s">
        <v>44</v>
      </c>
      <c r="E377" s="29" t="s">
        <v>905</v>
      </c>
    </row>
    <row r="378" spans="1:5" ht="12.75">
      <c r="A378" s="30" t="s">
        <v>45</v>
      </c>
      <c r="E378" s="31" t="s">
        <v>906</v>
      </c>
    </row>
    <row r="379" spans="1:5" ht="76.5">
      <c r="A379" t="s">
        <v>47</v>
      </c>
      <c r="E379" s="29" t="s">
        <v>901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0+O8+O13+O46+O51+O84</f>
      </c>
      <c t="s">
        <v>16</v>
      </c>
    </row>
    <row r="3" spans="1:16" ht="15" customHeight="1">
      <c r="A3" t="s">
        <v>1</v>
      </c>
      <c s="8" t="s">
        <v>4</v>
      </c>
      <c s="9" t="s">
        <v>5</v>
      </c>
      <c s="1"/>
      <c s="10" t="s">
        <v>6</v>
      </c>
      <c s="1"/>
      <c s="4"/>
      <c s="3" t="s">
        <v>907</v>
      </c>
      <c s="32">
        <f>0+I8+I13+I46+I51+I84</f>
      </c>
      <c r="O3" t="s">
        <v>13</v>
      </c>
      <c t="s">
        <v>17</v>
      </c>
    </row>
    <row r="4" spans="1:16" ht="15" customHeight="1">
      <c r="A4" t="s">
        <v>7</v>
      </c>
      <c s="12" t="s">
        <v>12</v>
      </c>
      <c s="13" t="s">
        <v>907</v>
      </c>
      <c s="5"/>
      <c s="14" t="s">
        <v>908</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f>
      </c>
      <c>
        <f>0+O9</f>
      </c>
    </row>
    <row r="9" spans="1:16" ht="12.75">
      <c r="A9" s="18" t="s">
        <v>39</v>
      </c>
      <c s="23" t="s">
        <v>23</v>
      </c>
      <c s="23" t="s">
        <v>346</v>
      </c>
      <c s="18" t="s">
        <v>41</v>
      </c>
      <c s="24" t="s">
        <v>347</v>
      </c>
      <c s="25" t="s">
        <v>98</v>
      </c>
      <c s="26">
        <v>84.875</v>
      </c>
      <c s="27">
        <v>0</v>
      </c>
      <c s="27">
        <f>ROUND(ROUND(H9,2)*ROUND(G9,3),2)</f>
      </c>
      <c r="O9">
        <f>(I9*21)/100</f>
      </c>
      <c t="s">
        <v>17</v>
      </c>
    </row>
    <row r="10" spans="1:5" ht="12.75">
      <c r="A10" s="28" t="s">
        <v>44</v>
      </c>
      <c r="E10" s="29" t="s">
        <v>348</v>
      </c>
    </row>
    <row r="11" spans="1:5" ht="89.25">
      <c r="A11" s="30" t="s">
        <v>45</v>
      </c>
      <c r="E11" s="31" t="s">
        <v>909</v>
      </c>
    </row>
    <row r="12" spans="1:5" ht="25.5">
      <c r="A12" t="s">
        <v>47</v>
      </c>
      <c r="E12" s="29" t="s">
        <v>350</v>
      </c>
    </row>
    <row r="13" spans="1:18" ht="12.75" customHeight="1">
      <c r="A13" s="5" t="s">
        <v>37</v>
      </c>
      <c s="5"/>
      <c s="35" t="s">
        <v>23</v>
      </c>
      <c s="5"/>
      <c s="21" t="s">
        <v>355</v>
      </c>
      <c s="5"/>
      <c s="5"/>
      <c s="5"/>
      <c s="36">
        <f>0+Q13</f>
      </c>
      <c r="O13">
        <f>0+R13</f>
      </c>
      <c r="Q13">
        <f>0+I14+I18+I22+I26+I30+I34+I38+I42</f>
      </c>
      <c>
        <f>0+O14+O18+O22+O26+O30+O34+O38+O42</f>
      </c>
    </row>
    <row r="14" spans="1:16" ht="12.75">
      <c r="A14" s="18" t="s">
        <v>39</v>
      </c>
      <c s="23" t="s">
        <v>17</v>
      </c>
      <c s="23" t="s">
        <v>910</v>
      </c>
      <c s="18" t="s">
        <v>41</v>
      </c>
      <c s="24" t="s">
        <v>911</v>
      </c>
      <c s="25" t="s">
        <v>170</v>
      </c>
      <c s="26">
        <v>85</v>
      </c>
      <c s="27">
        <v>0</v>
      </c>
      <c s="27">
        <f>ROUND(ROUND(H14,2)*ROUND(G14,3),2)</f>
      </c>
      <c r="O14">
        <f>(I14*21)/100</f>
      </c>
      <c t="s">
        <v>17</v>
      </c>
    </row>
    <row r="15" spans="1:5" ht="25.5">
      <c r="A15" s="28" t="s">
        <v>44</v>
      </c>
      <c r="E15" s="29" t="s">
        <v>912</v>
      </c>
    </row>
    <row r="16" spans="1:5" ht="12.75">
      <c r="A16" s="30" t="s">
        <v>45</v>
      </c>
      <c r="E16" s="31" t="s">
        <v>913</v>
      </c>
    </row>
    <row r="17" spans="1:5" ht="12.75">
      <c r="A17" t="s">
        <v>47</v>
      </c>
      <c r="E17" s="29" t="s">
        <v>914</v>
      </c>
    </row>
    <row r="18" spans="1:16" ht="12.75">
      <c r="A18" s="18" t="s">
        <v>39</v>
      </c>
      <c s="23" t="s">
        <v>16</v>
      </c>
      <c s="23" t="s">
        <v>915</v>
      </c>
      <c s="18" t="s">
        <v>41</v>
      </c>
      <c s="24" t="s">
        <v>916</v>
      </c>
      <c s="25" t="s">
        <v>111</v>
      </c>
      <c s="26">
        <v>1</v>
      </c>
      <c s="27">
        <v>0</v>
      </c>
      <c s="27">
        <f>ROUND(ROUND(H18,2)*ROUND(G18,3),2)</f>
      </c>
      <c r="O18">
        <f>(I18*21)/100</f>
      </c>
      <c t="s">
        <v>17</v>
      </c>
    </row>
    <row r="19" spans="1:5" ht="12.75">
      <c r="A19" s="28" t="s">
        <v>44</v>
      </c>
      <c r="E19" s="29" t="s">
        <v>917</v>
      </c>
    </row>
    <row r="20" spans="1:5" ht="12.75">
      <c r="A20" s="30" t="s">
        <v>45</v>
      </c>
      <c r="E20" s="31" t="s">
        <v>46</v>
      </c>
    </row>
    <row r="21" spans="1:5" ht="165.75">
      <c r="A21" t="s">
        <v>47</v>
      </c>
      <c r="E21" s="29" t="s">
        <v>918</v>
      </c>
    </row>
    <row r="22" spans="1:16" ht="12.75">
      <c r="A22" s="18" t="s">
        <v>39</v>
      </c>
      <c s="23" t="s">
        <v>27</v>
      </c>
      <c s="23" t="s">
        <v>919</v>
      </c>
      <c s="18" t="s">
        <v>41</v>
      </c>
      <c s="24" t="s">
        <v>920</v>
      </c>
      <c s="25" t="s">
        <v>358</v>
      </c>
      <c s="26">
        <v>13.75</v>
      </c>
      <c s="27">
        <v>0</v>
      </c>
      <c s="27">
        <f>ROUND(ROUND(H22,2)*ROUND(G22,3),2)</f>
      </c>
      <c r="O22">
        <f>(I22*21)/100</f>
      </c>
      <c t="s">
        <v>17</v>
      </c>
    </row>
    <row r="23" spans="1:5" ht="12.75">
      <c r="A23" s="28" t="s">
        <v>44</v>
      </c>
      <c r="E23" s="29" t="s">
        <v>921</v>
      </c>
    </row>
    <row r="24" spans="1:5" ht="12.75">
      <c r="A24" s="30" t="s">
        <v>45</v>
      </c>
      <c r="E24" s="31" t="s">
        <v>922</v>
      </c>
    </row>
    <row r="25" spans="1:5" ht="369.75">
      <c r="A25" t="s">
        <v>47</v>
      </c>
      <c r="E25" s="29" t="s">
        <v>561</v>
      </c>
    </row>
    <row r="26" spans="1:16" ht="12.75">
      <c r="A26" s="18" t="s">
        <v>39</v>
      </c>
      <c s="23" t="s">
        <v>29</v>
      </c>
      <c s="23" t="s">
        <v>923</v>
      </c>
      <c s="18" t="s">
        <v>41</v>
      </c>
      <c s="24" t="s">
        <v>924</v>
      </c>
      <c s="25" t="s">
        <v>364</v>
      </c>
      <c s="26">
        <v>151.25</v>
      </c>
      <c s="27">
        <v>0</v>
      </c>
      <c s="27">
        <f>ROUND(ROUND(H26,2)*ROUND(G26,3),2)</f>
      </c>
      <c r="O26">
        <f>(I26*21)/100</f>
      </c>
      <c t="s">
        <v>17</v>
      </c>
    </row>
    <row r="27" spans="1:5" ht="12.75">
      <c r="A27" s="28" t="s">
        <v>44</v>
      </c>
      <c r="E27" s="29" t="s">
        <v>925</v>
      </c>
    </row>
    <row r="28" spans="1:5" ht="12.75">
      <c r="A28" s="30" t="s">
        <v>45</v>
      </c>
      <c r="E28" s="31" t="s">
        <v>926</v>
      </c>
    </row>
    <row r="29" spans="1:5" ht="25.5">
      <c r="A29" t="s">
        <v>47</v>
      </c>
      <c r="E29" s="29" t="s">
        <v>566</v>
      </c>
    </row>
    <row r="30" spans="1:16" ht="12.75">
      <c r="A30" s="18" t="s">
        <v>39</v>
      </c>
      <c s="23" t="s">
        <v>31</v>
      </c>
      <c s="23" t="s">
        <v>557</v>
      </c>
      <c s="18" t="s">
        <v>41</v>
      </c>
      <c s="24" t="s">
        <v>558</v>
      </c>
      <c s="25" t="s">
        <v>358</v>
      </c>
      <c s="26">
        <v>21.25</v>
      </c>
      <c s="27">
        <v>0</v>
      </c>
      <c s="27">
        <f>ROUND(ROUND(H30,2)*ROUND(G30,3),2)</f>
      </c>
      <c r="O30">
        <f>(I30*21)/100</f>
      </c>
      <c t="s">
        <v>17</v>
      </c>
    </row>
    <row r="31" spans="1:5" ht="25.5">
      <c r="A31" s="28" t="s">
        <v>44</v>
      </c>
      <c r="E31" s="29" t="s">
        <v>927</v>
      </c>
    </row>
    <row r="32" spans="1:5" ht="12.75">
      <c r="A32" s="30" t="s">
        <v>45</v>
      </c>
      <c r="E32" s="31" t="s">
        <v>928</v>
      </c>
    </row>
    <row r="33" spans="1:5" ht="369.75">
      <c r="A33" t="s">
        <v>47</v>
      </c>
      <c r="E33" s="29" t="s">
        <v>561</v>
      </c>
    </row>
    <row r="34" spans="1:16" ht="12.75">
      <c r="A34" s="18" t="s">
        <v>39</v>
      </c>
      <c s="23" t="s">
        <v>77</v>
      </c>
      <c s="23" t="s">
        <v>562</v>
      </c>
      <c s="18" t="s">
        <v>41</v>
      </c>
      <c s="24" t="s">
        <v>563</v>
      </c>
      <c s="25" t="s">
        <v>364</v>
      </c>
      <c s="26">
        <v>233.75</v>
      </c>
      <c s="27">
        <v>0</v>
      </c>
      <c s="27">
        <f>ROUND(ROUND(H34,2)*ROUND(G34,3),2)</f>
      </c>
      <c r="O34">
        <f>(I34*21)/100</f>
      </c>
      <c t="s">
        <v>17</v>
      </c>
    </row>
    <row r="35" spans="1:5" ht="12.75">
      <c r="A35" s="28" t="s">
        <v>44</v>
      </c>
      <c r="E35" s="29" t="s">
        <v>929</v>
      </c>
    </row>
    <row r="36" spans="1:5" ht="12.75">
      <c r="A36" s="30" t="s">
        <v>45</v>
      </c>
      <c r="E36" s="31" t="s">
        <v>930</v>
      </c>
    </row>
    <row r="37" spans="1:5" ht="25.5">
      <c r="A37" t="s">
        <v>47</v>
      </c>
      <c r="E37" s="29" t="s">
        <v>566</v>
      </c>
    </row>
    <row r="38" spans="1:16" ht="12.75">
      <c r="A38" s="18" t="s">
        <v>39</v>
      </c>
      <c s="23" t="s">
        <v>80</v>
      </c>
      <c s="23" t="s">
        <v>368</v>
      </c>
      <c s="18" t="s">
        <v>41</v>
      </c>
      <c s="24" t="s">
        <v>369</v>
      </c>
      <c s="25" t="s">
        <v>358</v>
      </c>
      <c s="26">
        <v>35</v>
      </c>
      <c s="27">
        <v>0</v>
      </c>
      <c s="27">
        <f>ROUND(ROUND(H38,2)*ROUND(G38,3),2)</f>
      </c>
      <c r="O38">
        <f>(I38*21)/100</f>
      </c>
      <c t="s">
        <v>17</v>
      </c>
    </row>
    <row r="39" spans="1:5" ht="12.75">
      <c r="A39" s="28" t="s">
        <v>44</v>
      </c>
      <c r="E39" s="29" t="s">
        <v>370</v>
      </c>
    </row>
    <row r="40" spans="1:5" ht="63.75">
      <c r="A40" s="30" t="s">
        <v>45</v>
      </c>
      <c r="E40" s="31" t="s">
        <v>931</v>
      </c>
    </row>
    <row r="41" spans="1:5" ht="191.25">
      <c r="A41" t="s">
        <v>47</v>
      </c>
      <c r="E41" s="29" t="s">
        <v>372</v>
      </c>
    </row>
    <row r="42" spans="1:16" ht="12.75">
      <c r="A42" s="18" t="s">
        <v>39</v>
      </c>
      <c s="23" t="s">
        <v>34</v>
      </c>
      <c s="23" t="s">
        <v>378</v>
      </c>
      <c s="18" t="s">
        <v>41</v>
      </c>
      <c s="24" t="s">
        <v>379</v>
      </c>
      <c s="25" t="s">
        <v>170</v>
      </c>
      <c s="26">
        <v>97</v>
      </c>
      <c s="27">
        <v>0</v>
      </c>
      <c s="27">
        <f>ROUND(ROUND(H42,2)*ROUND(G42,3),2)</f>
      </c>
      <c r="O42">
        <f>(I42*21)/100</f>
      </c>
      <c t="s">
        <v>17</v>
      </c>
    </row>
    <row r="43" spans="1:5" ht="12.75">
      <c r="A43" s="28" t="s">
        <v>44</v>
      </c>
      <c r="E43" s="29" t="s">
        <v>41</v>
      </c>
    </row>
    <row r="44" spans="1:5" ht="12.75">
      <c r="A44" s="30" t="s">
        <v>45</v>
      </c>
      <c r="E44" s="31" t="s">
        <v>932</v>
      </c>
    </row>
    <row r="45" spans="1:5" ht="25.5">
      <c r="A45" t="s">
        <v>47</v>
      </c>
      <c r="E45" s="29" t="s">
        <v>382</v>
      </c>
    </row>
    <row r="46" spans="1:18" ht="12.75" customHeight="1">
      <c r="A46" s="5" t="s">
        <v>37</v>
      </c>
      <c s="5"/>
      <c s="35" t="s">
        <v>17</v>
      </c>
      <c s="5"/>
      <c s="21" t="s">
        <v>645</v>
      </c>
      <c s="5"/>
      <c s="5"/>
      <c s="5"/>
      <c s="36">
        <f>0+Q46</f>
      </c>
      <c r="O46">
        <f>0+R46</f>
      </c>
      <c r="Q46">
        <f>0+I47</f>
      </c>
      <c>
        <f>0+O47</f>
      </c>
    </row>
    <row r="47" spans="1:16" ht="12.75">
      <c r="A47" s="18" t="s">
        <v>39</v>
      </c>
      <c s="23" t="s">
        <v>36</v>
      </c>
      <c s="23" t="s">
        <v>656</v>
      </c>
      <c s="18" t="s">
        <v>41</v>
      </c>
      <c s="24" t="s">
        <v>657</v>
      </c>
      <c s="25" t="s">
        <v>358</v>
      </c>
      <c s="26">
        <v>24.25</v>
      </c>
      <c s="27">
        <v>0</v>
      </c>
      <c s="27">
        <f>ROUND(ROUND(H47,2)*ROUND(G47,3),2)</f>
      </c>
      <c r="O47">
        <f>(I47*21)/100</f>
      </c>
      <c t="s">
        <v>17</v>
      </c>
    </row>
    <row r="48" spans="1:5" ht="25.5">
      <c r="A48" s="28" t="s">
        <v>44</v>
      </c>
      <c r="E48" s="29" t="s">
        <v>933</v>
      </c>
    </row>
    <row r="49" spans="1:5" ht="12.75">
      <c r="A49" s="30" t="s">
        <v>45</v>
      </c>
      <c r="E49" s="31" t="s">
        <v>934</v>
      </c>
    </row>
    <row r="50" spans="1:5" ht="38.25">
      <c r="A50" t="s">
        <v>47</v>
      </c>
      <c r="E50" s="29" t="s">
        <v>660</v>
      </c>
    </row>
    <row r="51" spans="1:18" ht="12.75" customHeight="1">
      <c r="A51" s="5" t="s">
        <v>37</v>
      </c>
      <c s="5"/>
      <c s="35" t="s">
        <v>29</v>
      </c>
      <c s="5"/>
      <c s="21" t="s">
        <v>95</v>
      </c>
      <c s="5"/>
      <c s="5"/>
      <c s="5"/>
      <c s="36">
        <f>0+Q51</f>
      </c>
      <c r="O51">
        <f>0+R51</f>
      </c>
      <c r="Q51">
        <f>0+I52+I56+I60+I64+I68+I72+I76+I80</f>
      </c>
      <c>
        <f>0+O52+O56+O60+O64+O68+O72+O76+O80</f>
      </c>
    </row>
    <row r="52" spans="1:16" ht="12.75">
      <c r="A52" s="18" t="s">
        <v>39</v>
      </c>
      <c s="23" t="s">
        <v>87</v>
      </c>
      <c s="23" t="s">
        <v>688</v>
      </c>
      <c s="18" t="s">
        <v>41</v>
      </c>
      <c s="24" t="s">
        <v>689</v>
      </c>
      <c s="25" t="s">
        <v>358</v>
      </c>
      <c s="26">
        <v>4.5</v>
      </c>
      <c s="27">
        <v>0</v>
      </c>
      <c s="27">
        <f>ROUND(ROUND(H52,2)*ROUND(G52,3),2)</f>
      </c>
      <c r="O52">
        <f>(I52*21)/100</f>
      </c>
      <c t="s">
        <v>17</v>
      </c>
    </row>
    <row r="53" spans="1:5" ht="12.75">
      <c r="A53" s="28" t="s">
        <v>44</v>
      </c>
      <c r="E53" s="29" t="s">
        <v>935</v>
      </c>
    </row>
    <row r="54" spans="1:5" ht="12.75">
      <c r="A54" s="30" t="s">
        <v>45</v>
      </c>
      <c r="E54" s="31" t="s">
        <v>936</v>
      </c>
    </row>
    <row r="55" spans="1:5" ht="140.25">
      <c r="A55" t="s">
        <v>47</v>
      </c>
      <c r="E55" s="29" t="s">
        <v>692</v>
      </c>
    </row>
    <row r="56" spans="1:16" ht="12.75">
      <c r="A56" s="18" t="s">
        <v>39</v>
      </c>
      <c s="23" t="s">
        <v>146</v>
      </c>
      <c s="23" t="s">
        <v>693</v>
      </c>
      <c s="18" t="s">
        <v>23</v>
      </c>
      <c s="24" t="s">
        <v>937</v>
      </c>
      <c s="25" t="s">
        <v>170</v>
      </c>
      <c s="26">
        <v>94</v>
      </c>
      <c s="27">
        <v>0</v>
      </c>
      <c s="27">
        <f>ROUND(ROUND(H56,2)*ROUND(G56,3),2)</f>
      </c>
      <c r="O56">
        <f>(I56*21)/100</f>
      </c>
      <c t="s">
        <v>17</v>
      </c>
    </row>
    <row r="57" spans="1:5" ht="12.75">
      <c r="A57" s="28" t="s">
        <v>44</v>
      </c>
      <c r="E57" s="29" t="s">
        <v>938</v>
      </c>
    </row>
    <row r="58" spans="1:5" ht="12.75">
      <c r="A58" s="30" t="s">
        <v>45</v>
      </c>
      <c r="E58" s="31" t="s">
        <v>939</v>
      </c>
    </row>
    <row r="59" spans="1:5" ht="51">
      <c r="A59" t="s">
        <v>47</v>
      </c>
      <c r="E59" s="29" t="s">
        <v>697</v>
      </c>
    </row>
    <row r="60" spans="1:16" ht="12.75">
      <c r="A60" s="18" t="s">
        <v>39</v>
      </c>
      <c s="23" t="s">
        <v>150</v>
      </c>
      <c s="23" t="s">
        <v>693</v>
      </c>
      <c s="18" t="s">
        <v>17</v>
      </c>
      <c s="24" t="s">
        <v>937</v>
      </c>
      <c s="25" t="s">
        <v>170</v>
      </c>
      <c s="26">
        <v>91</v>
      </c>
      <c s="27">
        <v>0</v>
      </c>
      <c s="27">
        <f>ROUND(ROUND(H60,2)*ROUND(G60,3),2)</f>
      </c>
      <c r="O60">
        <f>(I60*21)/100</f>
      </c>
      <c t="s">
        <v>17</v>
      </c>
    </row>
    <row r="61" spans="1:5" ht="12.75">
      <c r="A61" s="28" t="s">
        <v>44</v>
      </c>
      <c r="E61" s="29" t="s">
        <v>940</v>
      </c>
    </row>
    <row r="62" spans="1:5" ht="12.75">
      <c r="A62" s="30" t="s">
        <v>45</v>
      </c>
      <c r="E62" s="31" t="s">
        <v>941</v>
      </c>
    </row>
    <row r="63" spans="1:5" ht="51">
      <c r="A63" t="s">
        <v>47</v>
      </c>
      <c r="E63" s="29" t="s">
        <v>697</v>
      </c>
    </row>
    <row r="64" spans="1:16" ht="12.75">
      <c r="A64" s="18" t="s">
        <v>39</v>
      </c>
      <c s="23" t="s">
        <v>156</v>
      </c>
      <c s="23" t="s">
        <v>719</v>
      </c>
      <c s="18" t="s">
        <v>41</v>
      </c>
      <c s="24" t="s">
        <v>942</v>
      </c>
      <c s="25" t="s">
        <v>170</v>
      </c>
      <c s="26">
        <v>88</v>
      </c>
      <c s="27">
        <v>0</v>
      </c>
      <c s="27">
        <f>ROUND(ROUND(H64,2)*ROUND(G64,3),2)</f>
      </c>
      <c r="O64">
        <f>(I64*21)/100</f>
      </c>
      <c t="s">
        <v>17</v>
      </c>
    </row>
    <row r="65" spans="1:5" ht="12.75">
      <c r="A65" s="28" t="s">
        <v>44</v>
      </c>
      <c r="E65" s="29" t="s">
        <v>943</v>
      </c>
    </row>
    <row r="66" spans="1:5" ht="12.75">
      <c r="A66" s="30" t="s">
        <v>45</v>
      </c>
      <c r="E66" s="31" t="s">
        <v>944</v>
      </c>
    </row>
    <row r="67" spans="1:5" ht="51">
      <c r="A67" t="s">
        <v>47</v>
      </c>
      <c r="E67" s="29" t="s">
        <v>723</v>
      </c>
    </row>
    <row r="68" spans="1:16" ht="12.75">
      <c r="A68" s="18" t="s">
        <v>39</v>
      </c>
      <c s="23" t="s">
        <v>161</v>
      </c>
      <c s="23" t="s">
        <v>728</v>
      </c>
      <c s="18" t="s">
        <v>41</v>
      </c>
      <c s="24" t="s">
        <v>729</v>
      </c>
      <c s="25" t="s">
        <v>170</v>
      </c>
      <c s="26">
        <v>85</v>
      </c>
      <c s="27">
        <v>0</v>
      </c>
      <c s="27">
        <f>ROUND(ROUND(H68,2)*ROUND(G68,3),2)</f>
      </c>
      <c r="O68">
        <f>(I68*21)/100</f>
      </c>
      <c t="s">
        <v>17</v>
      </c>
    </row>
    <row r="69" spans="1:5" ht="12.75">
      <c r="A69" s="28" t="s">
        <v>44</v>
      </c>
      <c r="E69" s="29" t="s">
        <v>945</v>
      </c>
    </row>
    <row r="70" spans="1:5" ht="12.75">
      <c r="A70" s="30" t="s">
        <v>45</v>
      </c>
      <c r="E70" s="31" t="s">
        <v>913</v>
      </c>
    </row>
    <row r="71" spans="1:5" ht="51">
      <c r="A71" t="s">
        <v>47</v>
      </c>
      <c r="E71" s="29" t="s">
        <v>723</v>
      </c>
    </row>
    <row r="72" spans="1:16" ht="12.75">
      <c r="A72" s="18" t="s">
        <v>39</v>
      </c>
      <c s="23" t="s">
        <v>167</v>
      </c>
      <c s="23" t="s">
        <v>742</v>
      </c>
      <c s="18" t="s">
        <v>41</v>
      </c>
      <c s="24" t="s">
        <v>946</v>
      </c>
      <c s="25" t="s">
        <v>170</v>
      </c>
      <c s="26">
        <v>85</v>
      </c>
      <c s="27">
        <v>0</v>
      </c>
      <c s="27">
        <f>ROUND(ROUND(H72,2)*ROUND(G72,3),2)</f>
      </c>
      <c r="O72">
        <f>(I72*21)/100</f>
      </c>
      <c t="s">
        <v>17</v>
      </c>
    </row>
    <row r="73" spans="1:5" ht="12.75">
      <c r="A73" s="28" t="s">
        <v>44</v>
      </c>
      <c r="E73" s="29" t="s">
        <v>947</v>
      </c>
    </row>
    <row r="74" spans="1:5" ht="12.75">
      <c r="A74" s="30" t="s">
        <v>45</v>
      </c>
      <c r="E74" s="31" t="s">
        <v>913</v>
      </c>
    </row>
    <row r="75" spans="1:5" ht="165.75">
      <c r="A75" t="s">
        <v>47</v>
      </c>
      <c r="E75" s="29" t="s">
        <v>948</v>
      </c>
    </row>
    <row r="76" spans="1:16" ht="12.75">
      <c r="A76" s="18" t="s">
        <v>39</v>
      </c>
      <c s="23" t="s">
        <v>174</v>
      </c>
      <c s="23" t="s">
        <v>749</v>
      </c>
      <c s="18" t="s">
        <v>41</v>
      </c>
      <c s="24" t="s">
        <v>949</v>
      </c>
      <c s="25" t="s">
        <v>170</v>
      </c>
      <c s="26">
        <v>88</v>
      </c>
      <c s="27">
        <v>0</v>
      </c>
      <c s="27">
        <f>ROUND(ROUND(H76,2)*ROUND(G76,3),2)</f>
      </c>
      <c r="O76">
        <f>(I76*21)/100</f>
      </c>
      <c t="s">
        <v>17</v>
      </c>
    </row>
    <row r="77" spans="1:5" ht="12.75">
      <c r="A77" s="28" t="s">
        <v>44</v>
      </c>
      <c r="E77" s="29" t="s">
        <v>950</v>
      </c>
    </row>
    <row r="78" spans="1:5" ht="12.75">
      <c r="A78" s="30" t="s">
        <v>45</v>
      </c>
      <c r="E78" s="31" t="s">
        <v>944</v>
      </c>
    </row>
    <row r="79" spans="1:5" ht="165.75">
      <c r="A79" t="s">
        <v>47</v>
      </c>
      <c r="E79" s="29" t="s">
        <v>948</v>
      </c>
    </row>
    <row r="80" spans="1:16" ht="12.75">
      <c r="A80" s="18" t="s">
        <v>39</v>
      </c>
      <c s="23" t="s">
        <v>179</v>
      </c>
      <c s="23" t="s">
        <v>951</v>
      </c>
      <c s="18" t="s">
        <v>41</v>
      </c>
      <c s="24" t="s">
        <v>952</v>
      </c>
      <c s="25" t="s">
        <v>170</v>
      </c>
      <c s="26">
        <v>30</v>
      </c>
      <c s="27">
        <v>0</v>
      </c>
      <c s="27">
        <f>ROUND(ROUND(H80,2)*ROUND(G80,3),2)</f>
      </c>
      <c r="O80">
        <f>(I80*21)/100</f>
      </c>
      <c t="s">
        <v>17</v>
      </c>
    </row>
    <row r="81" spans="1:5" ht="12.75">
      <c r="A81" s="28" t="s">
        <v>44</v>
      </c>
      <c r="E81" s="29" t="s">
        <v>953</v>
      </c>
    </row>
    <row r="82" spans="1:5" ht="12.75">
      <c r="A82" s="30" t="s">
        <v>45</v>
      </c>
      <c r="E82" s="31" t="s">
        <v>954</v>
      </c>
    </row>
    <row r="83" spans="1:5" ht="153">
      <c r="A83" t="s">
        <v>47</v>
      </c>
      <c r="E83" s="29" t="s">
        <v>759</v>
      </c>
    </row>
    <row r="84" spans="1:18" ht="12.75" customHeight="1">
      <c r="A84" s="5" t="s">
        <v>37</v>
      </c>
      <c s="5"/>
      <c s="35" t="s">
        <v>34</v>
      </c>
      <c s="5"/>
      <c s="21" t="s">
        <v>108</v>
      </c>
      <c s="5"/>
      <c s="5"/>
      <c s="5"/>
      <c s="36">
        <f>0+Q84</f>
      </c>
      <c r="O84">
        <f>0+R84</f>
      </c>
      <c r="Q84">
        <f>0+I85+I89+I93+I97+I101+I105+I109</f>
      </c>
      <c>
        <f>0+O85+O89+O93+O97+O101+O105+O109</f>
      </c>
    </row>
    <row r="85" spans="1:16" ht="25.5">
      <c r="A85" s="18" t="s">
        <v>39</v>
      </c>
      <c s="23" t="s">
        <v>191</v>
      </c>
      <c s="23" t="s">
        <v>822</v>
      </c>
      <c s="18" t="s">
        <v>41</v>
      </c>
      <c s="24" t="s">
        <v>823</v>
      </c>
      <c s="25" t="s">
        <v>111</v>
      </c>
      <c s="26">
        <v>2</v>
      </c>
      <c s="27">
        <v>0</v>
      </c>
      <c s="27">
        <f>ROUND(ROUND(H85,2)*ROUND(G85,3),2)</f>
      </c>
      <c r="O85">
        <f>(I85*21)/100</f>
      </c>
      <c t="s">
        <v>17</v>
      </c>
    </row>
    <row r="86" spans="1:5" ht="12.75">
      <c r="A86" s="28" t="s">
        <v>44</v>
      </c>
      <c r="E86" s="29" t="s">
        <v>955</v>
      </c>
    </row>
    <row r="87" spans="1:5" ht="12.75">
      <c r="A87" s="30" t="s">
        <v>45</v>
      </c>
      <c r="E87" s="31" t="s">
        <v>956</v>
      </c>
    </row>
    <row r="88" spans="1:5" ht="25.5">
      <c r="A88" t="s">
        <v>47</v>
      </c>
      <c r="E88" s="29" t="s">
        <v>826</v>
      </c>
    </row>
    <row r="89" spans="1:16" ht="25.5">
      <c r="A89" s="18" t="s">
        <v>39</v>
      </c>
      <c s="23" t="s">
        <v>197</v>
      </c>
      <c s="23" t="s">
        <v>837</v>
      </c>
      <c s="18" t="s">
        <v>41</v>
      </c>
      <c s="24" t="s">
        <v>838</v>
      </c>
      <c s="25" t="s">
        <v>111</v>
      </c>
      <c s="26">
        <v>2</v>
      </c>
      <c s="27">
        <v>0</v>
      </c>
      <c s="27">
        <f>ROUND(ROUND(H89,2)*ROUND(G89,3),2)</f>
      </c>
      <c r="O89">
        <f>(I89*21)/100</f>
      </c>
      <c t="s">
        <v>17</v>
      </c>
    </row>
    <row r="90" spans="1:5" ht="12.75">
      <c r="A90" s="28" t="s">
        <v>44</v>
      </c>
      <c r="E90" s="29" t="s">
        <v>957</v>
      </c>
    </row>
    <row r="91" spans="1:5" ht="12.75">
      <c r="A91" s="30" t="s">
        <v>45</v>
      </c>
      <c r="E91" s="31" t="s">
        <v>135</v>
      </c>
    </row>
    <row r="92" spans="1:5" ht="25.5">
      <c r="A92" t="s">
        <v>47</v>
      </c>
      <c r="E92" s="29" t="s">
        <v>958</v>
      </c>
    </row>
    <row r="93" spans="1:16" ht="25.5">
      <c r="A93" s="18" t="s">
        <v>39</v>
      </c>
      <c s="23" t="s">
        <v>200</v>
      </c>
      <c s="23" t="s">
        <v>844</v>
      </c>
      <c s="18" t="s">
        <v>41</v>
      </c>
      <c s="24" t="s">
        <v>845</v>
      </c>
      <c s="25" t="s">
        <v>170</v>
      </c>
      <c s="26">
        <v>19.875</v>
      </c>
      <c s="27">
        <v>0</v>
      </c>
      <c s="27">
        <f>ROUND(ROUND(H93,2)*ROUND(G93,3),2)</f>
      </c>
      <c r="O93">
        <f>(I93*21)/100</f>
      </c>
      <c t="s">
        <v>17</v>
      </c>
    </row>
    <row r="94" spans="1:5" ht="12.75">
      <c r="A94" s="28" t="s">
        <v>44</v>
      </c>
      <c r="E94" s="29" t="s">
        <v>41</v>
      </c>
    </row>
    <row r="95" spans="1:5" ht="38.25">
      <c r="A95" s="30" t="s">
        <v>45</v>
      </c>
      <c r="E95" s="31" t="s">
        <v>959</v>
      </c>
    </row>
    <row r="96" spans="1:5" ht="38.25">
      <c r="A96" t="s">
        <v>47</v>
      </c>
      <c r="E96" s="29" t="s">
        <v>848</v>
      </c>
    </row>
    <row r="97" spans="1:16" ht="25.5">
      <c r="A97" s="18" t="s">
        <v>39</v>
      </c>
      <c s="23" t="s">
        <v>204</v>
      </c>
      <c s="23" t="s">
        <v>859</v>
      </c>
      <c s="18" t="s">
        <v>41</v>
      </c>
      <c s="24" t="s">
        <v>860</v>
      </c>
      <c s="25" t="s">
        <v>170</v>
      </c>
      <c s="26">
        <v>19.875</v>
      </c>
      <c s="27">
        <v>0</v>
      </c>
      <c s="27">
        <f>ROUND(ROUND(H97,2)*ROUND(G97,3),2)</f>
      </c>
      <c r="O97">
        <f>(I97*21)/100</f>
      </c>
      <c t="s">
        <v>17</v>
      </c>
    </row>
    <row r="98" spans="1:5" ht="12.75">
      <c r="A98" s="28" t="s">
        <v>44</v>
      </c>
      <c r="E98" s="29" t="s">
        <v>41</v>
      </c>
    </row>
    <row r="99" spans="1:5" ht="38.25">
      <c r="A99" s="30" t="s">
        <v>45</v>
      </c>
      <c r="E99" s="31" t="s">
        <v>959</v>
      </c>
    </row>
    <row r="100" spans="1:5" ht="38.25">
      <c r="A100" t="s">
        <v>47</v>
      </c>
      <c r="E100" s="29" t="s">
        <v>848</v>
      </c>
    </row>
    <row r="101" spans="1:16" ht="25.5">
      <c r="A101" s="18" t="s">
        <v>39</v>
      </c>
      <c s="23" t="s">
        <v>185</v>
      </c>
      <c s="23" t="s">
        <v>960</v>
      </c>
      <c s="18" t="s">
        <v>65</v>
      </c>
      <c s="24" t="s">
        <v>961</v>
      </c>
      <c s="25" t="s">
        <v>111</v>
      </c>
      <c s="26">
        <v>80</v>
      </c>
      <c s="27">
        <v>0</v>
      </c>
      <c s="27">
        <f>ROUND(ROUND(H101,2)*ROUND(G101,3),2)</f>
      </c>
      <c r="O101">
        <f>(I101*21)/100</f>
      </c>
      <c t="s">
        <v>17</v>
      </c>
    </row>
    <row r="102" spans="1:5" ht="12.75">
      <c r="A102" s="28" t="s">
        <v>44</v>
      </c>
      <c r="E102" s="29" t="s">
        <v>962</v>
      </c>
    </row>
    <row r="103" spans="1:5" ht="12.75">
      <c r="A103" s="30" t="s">
        <v>45</v>
      </c>
      <c r="E103" s="31" t="s">
        <v>963</v>
      </c>
    </row>
    <row r="104" spans="1:5" ht="51">
      <c r="A104" t="s">
        <v>47</v>
      </c>
      <c r="E104" s="29" t="s">
        <v>964</v>
      </c>
    </row>
    <row r="105" spans="1:16" ht="12.75">
      <c r="A105" s="18" t="s">
        <v>39</v>
      </c>
      <c s="23" t="s">
        <v>208</v>
      </c>
      <c s="23" t="s">
        <v>965</v>
      </c>
      <c s="18" t="s">
        <v>41</v>
      </c>
      <c s="24" t="s">
        <v>966</v>
      </c>
      <c s="25" t="s">
        <v>111</v>
      </c>
      <c s="26">
        <v>2</v>
      </c>
      <c s="27">
        <v>0</v>
      </c>
      <c s="27">
        <f>ROUND(ROUND(H105,2)*ROUND(G105,3),2)</f>
      </c>
      <c r="O105">
        <f>(I105*21)/100</f>
      </c>
      <c t="s">
        <v>17</v>
      </c>
    </row>
    <row r="106" spans="1:5" ht="12.75">
      <c r="A106" s="28" t="s">
        <v>44</v>
      </c>
      <c r="E106" s="29" t="s">
        <v>955</v>
      </c>
    </row>
    <row r="107" spans="1:5" ht="12.75">
      <c r="A107" s="30" t="s">
        <v>45</v>
      </c>
      <c r="E107" s="31" t="s">
        <v>967</v>
      </c>
    </row>
    <row r="108" spans="1:5" ht="51">
      <c r="A108" t="s">
        <v>47</v>
      </c>
      <c r="E108" s="29" t="s">
        <v>968</v>
      </c>
    </row>
    <row r="109" spans="1:16" ht="12.75">
      <c r="A109" s="18" t="s">
        <v>39</v>
      </c>
      <c s="23" t="s">
        <v>213</v>
      </c>
      <c s="23" t="s">
        <v>870</v>
      </c>
      <c s="18" t="s">
        <v>41</v>
      </c>
      <c s="24" t="s">
        <v>871</v>
      </c>
      <c s="25" t="s">
        <v>104</v>
      </c>
      <c s="26">
        <v>35</v>
      </c>
      <c s="27">
        <v>0</v>
      </c>
      <c s="27">
        <f>ROUND(ROUND(H109,2)*ROUND(G109,3),2)</f>
      </c>
      <c r="O109">
        <f>(I109*21)/100</f>
      </c>
      <c t="s">
        <v>17</v>
      </c>
    </row>
    <row r="110" spans="1:5" ht="25.5">
      <c r="A110" s="28" t="s">
        <v>44</v>
      </c>
      <c r="E110" s="29" t="s">
        <v>969</v>
      </c>
    </row>
    <row r="111" spans="1:5" ht="12.75">
      <c r="A111" s="30" t="s">
        <v>45</v>
      </c>
      <c r="E111" s="31" t="s">
        <v>970</v>
      </c>
    </row>
    <row r="112" spans="1:5" ht="51">
      <c r="A112" t="s">
        <v>47</v>
      </c>
      <c r="E112" s="29" t="s">
        <v>874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3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16</v>
      </c>
    </row>
    <row r="2" spans="2:16" ht="25" customHeight="1">
      <c r="B2" s="1"/>
      <c s="1"/>
      <c s="1"/>
      <c s="2" t="s">
        <v>3</v>
      </c>
      <c s="1"/>
      <c s="1"/>
      <c s="5"/>
      <c s="5"/>
      <c r="O2">
        <f>0+O8+O17+O150+O163+O176+O285+O302</f>
      </c>
      <c t="s">
        <v>16</v>
      </c>
    </row>
    <row r="3" spans="1:16" ht="15" customHeight="1">
      <c r="A3" t="s">
        <v>1</v>
      </c>
      <c s="8" t="s">
        <v>4</v>
      </c>
      <c s="9" t="s">
        <v>5</v>
      </c>
      <c s="1"/>
      <c s="10" t="s">
        <v>6</v>
      </c>
      <c s="1"/>
      <c s="4"/>
      <c s="3" t="s">
        <v>971</v>
      </c>
      <c s="32">
        <f>0+I8+I17+I150+I163+I176+I285+I302</f>
      </c>
      <c r="O3" t="s">
        <v>13</v>
      </c>
      <c t="s">
        <v>17</v>
      </c>
    </row>
    <row r="4" spans="1:16" ht="15" customHeight="1">
      <c r="A4" t="s">
        <v>7</v>
      </c>
      <c s="12" t="s">
        <v>12</v>
      </c>
      <c s="13" t="s">
        <v>971</v>
      </c>
      <c s="5"/>
      <c s="14" t="s">
        <v>972</v>
      </c>
      <c s="5"/>
      <c s="5"/>
      <c s="19"/>
      <c s="19"/>
      <c r="O4" t="s">
        <v>14</v>
      </c>
      <c t="s">
        <v>17</v>
      </c>
    </row>
    <row r="5" spans="1:16" ht="12.75" customHeight="1">
      <c r="A5" s="11" t="s">
        <v>20</v>
      </c>
      <c s="11" t="s">
        <v>22</v>
      </c>
      <c s="11" t="s">
        <v>24</v>
      </c>
      <c s="11" t="s">
        <v>25</v>
      </c>
      <c s="11" t="s">
        <v>26</v>
      </c>
      <c s="11" t="s">
        <v>28</v>
      </c>
      <c s="11" t="s">
        <v>30</v>
      </c>
      <c s="11" t="s">
        <v>32</v>
      </c>
      <c s="11"/>
      <c r="O5" t="s">
        <v>15</v>
      </c>
      <c t="s">
        <v>17</v>
      </c>
    </row>
    <row r="6" spans="1:9" ht="12.75" customHeight="1">
      <c r="A6" s="11"/>
      <c s="11"/>
      <c s="11"/>
      <c s="11"/>
      <c s="11"/>
      <c s="11"/>
      <c s="11"/>
      <c s="11" t="s">
        <v>33</v>
      </c>
      <c s="11" t="s">
        <v>35</v>
      </c>
    </row>
    <row r="7" spans="1:9" ht="12.75" customHeight="1">
      <c r="A7" s="11" t="s">
        <v>21</v>
      </c>
      <c s="11" t="s">
        <v>23</v>
      </c>
      <c s="11" t="s">
        <v>17</v>
      </c>
      <c s="11" t="s">
        <v>16</v>
      </c>
      <c s="11" t="s">
        <v>27</v>
      </c>
      <c s="11" t="s">
        <v>29</v>
      </c>
      <c s="11" t="s">
        <v>31</v>
      </c>
      <c s="11" t="s">
        <v>34</v>
      </c>
      <c s="11" t="s">
        <v>36</v>
      </c>
    </row>
    <row r="8" spans="1:18" ht="12.75" customHeight="1">
      <c r="A8" s="19" t="s">
        <v>37</v>
      </c>
      <c s="19"/>
      <c s="20" t="s">
        <v>21</v>
      </c>
      <c s="19"/>
      <c s="21" t="s">
        <v>38</v>
      </c>
      <c s="19"/>
      <c s="19"/>
      <c s="19"/>
      <c s="22">
        <f>0+Q8</f>
      </c>
      <c r="O8">
        <f>0+R8</f>
      </c>
      <c r="Q8">
        <f>0+I9+I13</f>
      </c>
      <c>
        <f>0+O9+O13</f>
      </c>
    </row>
    <row r="9" spans="1:16" ht="12.75">
      <c r="A9" s="18" t="s">
        <v>39</v>
      </c>
      <c s="23" t="s">
        <v>23</v>
      </c>
      <c s="23" t="s">
        <v>346</v>
      </c>
      <c s="18" t="s">
        <v>23</v>
      </c>
      <c s="24" t="s">
        <v>347</v>
      </c>
      <c s="25" t="s">
        <v>98</v>
      </c>
      <c s="26">
        <v>6787.286</v>
      </c>
      <c s="27">
        <v>0</v>
      </c>
      <c s="27">
        <f>ROUND(ROUND(H9,2)*ROUND(G9,3),2)</f>
      </c>
      <c r="O9">
        <f>(I9*21)/100</f>
      </c>
      <c t="s">
        <v>17</v>
      </c>
    </row>
    <row r="10" spans="1:5" ht="12.75">
      <c r="A10" s="28" t="s">
        <v>44</v>
      </c>
      <c r="E10" s="29" t="s">
        <v>973</v>
      </c>
    </row>
    <row r="11" spans="1:5" ht="165.75">
      <c r="A11" s="30" t="s">
        <v>45</v>
      </c>
      <c r="E11" s="31" t="s">
        <v>974</v>
      </c>
    </row>
    <row r="12" spans="1:5" ht="25.5">
      <c r="A12" t="s">
        <v>47</v>
      </c>
      <c r="E12" s="29" t="s">
        <v>350</v>
      </c>
    </row>
    <row r="13" spans="1:16" ht="12.75">
      <c r="A13" s="18" t="s">
        <v>39</v>
      </c>
      <c s="23" t="s">
        <v>17</v>
      </c>
      <c s="23" t="s">
        <v>346</v>
      </c>
      <c s="18" t="s">
        <v>17</v>
      </c>
      <c s="24" t="s">
        <v>347</v>
      </c>
      <c s="25" t="s">
        <v>98</v>
      </c>
      <c s="26">
        <v>73.88</v>
      </c>
      <c s="27">
        <v>0</v>
      </c>
      <c s="27">
        <f>ROUND(ROUND(H13,2)*ROUND(G13,3),2)</f>
      </c>
      <c r="O13">
        <f>(I13*21)/100</f>
      </c>
      <c t="s">
        <v>17</v>
      </c>
    </row>
    <row r="14" spans="1:5" ht="12.75">
      <c r="A14" s="28" t="s">
        <v>44</v>
      </c>
      <c r="E14" s="29" t="s">
        <v>351</v>
      </c>
    </row>
    <row r="15" spans="1:5" ht="114.75">
      <c r="A15" s="30" t="s">
        <v>45</v>
      </c>
      <c r="E15" s="31" t="s">
        <v>975</v>
      </c>
    </row>
    <row r="16" spans="1:5" ht="25.5">
      <c r="A16" t="s">
        <v>47</v>
      </c>
      <c r="E16" s="29" t="s">
        <v>350</v>
      </c>
    </row>
    <row r="17" spans="1:18" ht="12.75" customHeight="1">
      <c r="A17" s="5" t="s">
        <v>37</v>
      </c>
      <c s="5"/>
      <c s="35" t="s">
        <v>23</v>
      </c>
      <c s="5"/>
      <c s="21" t="s">
        <v>355</v>
      </c>
      <c s="5"/>
      <c s="5"/>
      <c s="5"/>
      <c s="36">
        <f>0+Q17</f>
      </c>
      <c r="O17">
        <f>0+R17</f>
      </c>
      <c r="Q17">
        <f>0+I18+I22+I26+I30+I34+I38+I42+I46+I50+I54+I58+I62+I66+I70+I74+I78+I82+I86+I90+I94+I98+I102+I106+I110+I114+I118+I122+I126+I130+I134+I138+I142+I146</f>
      </c>
      <c>
        <f>0+O18+O22+O26+O30+O34+O38+O42+O46+O50+O54+O58+O62+O66+O70+O74+O78+O82+O86+O90+O94+O98+O102+O106+O110+O114+O118+O122+O126+O130+O134+O138+O142+O146</f>
      </c>
    </row>
    <row r="18" spans="1:16" ht="12.75">
      <c r="A18" s="18" t="s">
        <v>39</v>
      </c>
      <c s="23" t="s">
        <v>16</v>
      </c>
      <c s="23" t="s">
        <v>533</v>
      </c>
      <c s="18" t="s">
        <v>41</v>
      </c>
      <c s="24" t="s">
        <v>534</v>
      </c>
      <c s="25" t="s">
        <v>170</v>
      </c>
      <c s="26">
        <v>167</v>
      </c>
      <c s="27">
        <v>0</v>
      </c>
      <c s="27">
        <f>ROUND(ROUND(H18,2)*ROUND(G18,3),2)</f>
      </c>
      <c r="O18">
        <f>(I18*21)/100</f>
      </c>
      <c t="s">
        <v>17</v>
      </c>
    </row>
    <row r="19" spans="1:5" ht="38.25">
      <c r="A19" s="28" t="s">
        <v>44</v>
      </c>
      <c r="E19" s="29" t="s">
        <v>976</v>
      </c>
    </row>
    <row r="20" spans="1:5" ht="12.75">
      <c r="A20" s="30" t="s">
        <v>45</v>
      </c>
      <c r="E20" s="31" t="s">
        <v>977</v>
      </c>
    </row>
    <row r="21" spans="1:5" ht="38.25">
      <c r="A21" t="s">
        <v>47</v>
      </c>
      <c r="E21" s="29" t="s">
        <v>537</v>
      </c>
    </row>
    <row r="22" spans="1:16" ht="12.75">
      <c r="A22" s="18" t="s">
        <v>39</v>
      </c>
      <c s="23" t="s">
        <v>27</v>
      </c>
      <c s="23" t="s">
        <v>538</v>
      </c>
      <c s="18" t="s">
        <v>41</v>
      </c>
      <c s="24" t="s">
        <v>539</v>
      </c>
      <c s="25" t="s">
        <v>111</v>
      </c>
      <c s="26">
        <v>23</v>
      </c>
      <c s="27">
        <v>0</v>
      </c>
      <c s="27">
        <f>ROUND(ROUND(H22,2)*ROUND(G22,3),2)</f>
      </c>
      <c r="O22">
        <f>(I22*21)/100</f>
      </c>
      <c t="s">
        <v>17</v>
      </c>
    </row>
    <row r="23" spans="1:5" ht="51">
      <c r="A23" s="28" t="s">
        <v>44</v>
      </c>
      <c r="E23" s="29" t="s">
        <v>978</v>
      </c>
    </row>
    <row r="24" spans="1:5" ht="12.75">
      <c r="A24" s="30" t="s">
        <v>45</v>
      </c>
      <c r="E24" s="31" t="s">
        <v>979</v>
      </c>
    </row>
    <row r="25" spans="1:5" ht="165.75">
      <c r="A25" t="s">
        <v>47</v>
      </c>
      <c r="E25" s="29" t="s">
        <v>542</v>
      </c>
    </row>
    <row r="26" spans="1:16" ht="25.5">
      <c r="A26" s="18" t="s">
        <v>39</v>
      </c>
      <c s="23" t="s">
        <v>29</v>
      </c>
      <c s="23" t="s">
        <v>543</v>
      </c>
      <c s="18" t="s">
        <v>23</v>
      </c>
      <c s="24" t="s">
        <v>544</v>
      </c>
      <c s="25" t="s">
        <v>358</v>
      </c>
      <c s="26">
        <v>272.913</v>
      </c>
      <c s="27">
        <v>0</v>
      </c>
      <c s="27">
        <f>ROUND(ROUND(H26,2)*ROUND(G26,3),2)</f>
      </c>
      <c r="O26">
        <f>(I26*21)/100</f>
      </c>
      <c t="s">
        <v>17</v>
      </c>
    </row>
    <row r="27" spans="1:5" ht="51">
      <c r="A27" s="28" t="s">
        <v>44</v>
      </c>
      <c r="E27" s="29" t="s">
        <v>980</v>
      </c>
    </row>
    <row r="28" spans="1:5" ht="12.75">
      <c r="A28" s="30" t="s">
        <v>45</v>
      </c>
      <c r="E28" s="31" t="s">
        <v>981</v>
      </c>
    </row>
    <row r="29" spans="1:5" ht="25.5">
      <c r="A29" t="s">
        <v>47</v>
      </c>
      <c r="E29" s="29" t="s">
        <v>547</v>
      </c>
    </row>
    <row r="30" spans="1:16" ht="25.5">
      <c r="A30" s="18" t="s">
        <v>39</v>
      </c>
      <c s="23" t="s">
        <v>31</v>
      </c>
      <c s="23" t="s">
        <v>543</v>
      </c>
      <c s="18" t="s">
        <v>17</v>
      </c>
      <c s="24" t="s">
        <v>544</v>
      </c>
      <c s="25" t="s">
        <v>358</v>
      </c>
      <c s="26">
        <v>2.812</v>
      </c>
      <c s="27">
        <v>0</v>
      </c>
      <c s="27">
        <f>ROUND(ROUND(H30,2)*ROUND(G30,3),2)</f>
      </c>
      <c r="O30">
        <f>(I30*21)/100</f>
      </c>
      <c t="s">
        <v>17</v>
      </c>
    </row>
    <row r="31" spans="1:5" ht="63.75">
      <c r="A31" s="28" t="s">
        <v>44</v>
      </c>
      <c r="E31" s="29" t="s">
        <v>982</v>
      </c>
    </row>
    <row r="32" spans="1:5" ht="12.75">
      <c r="A32" s="30" t="s">
        <v>45</v>
      </c>
      <c r="E32" s="31" t="s">
        <v>983</v>
      </c>
    </row>
    <row r="33" spans="1:5" ht="25.5">
      <c r="A33" t="s">
        <v>47</v>
      </c>
      <c r="E33" s="29" t="s">
        <v>547</v>
      </c>
    </row>
    <row r="34" spans="1:16" ht="12.75">
      <c r="A34" s="18" t="s">
        <v>39</v>
      </c>
      <c s="23" t="s">
        <v>77</v>
      </c>
      <c s="23" t="s">
        <v>984</v>
      </c>
      <c s="18" t="s">
        <v>41</v>
      </c>
      <c s="24" t="s">
        <v>985</v>
      </c>
      <c s="25" t="s">
        <v>104</v>
      </c>
      <c s="26">
        <v>233.358</v>
      </c>
      <c s="27">
        <v>0</v>
      </c>
      <c s="27">
        <f>ROUND(ROUND(H34,2)*ROUND(G34,3),2)</f>
      </c>
      <c r="O34">
        <f>(I34*21)/100</f>
      </c>
      <c t="s">
        <v>17</v>
      </c>
    </row>
    <row r="35" spans="1:5" ht="38.25">
      <c r="A35" s="28" t="s">
        <v>44</v>
      </c>
      <c r="E35" s="29" t="s">
        <v>986</v>
      </c>
    </row>
    <row r="36" spans="1:5" ht="12.75">
      <c r="A36" s="30" t="s">
        <v>45</v>
      </c>
      <c r="E36" s="31" t="s">
        <v>987</v>
      </c>
    </row>
    <row r="37" spans="1:5" ht="63.75">
      <c r="A37" t="s">
        <v>47</v>
      </c>
      <c r="E37" s="29" t="s">
        <v>988</v>
      </c>
    </row>
    <row r="38" spans="1:16" ht="12.75">
      <c r="A38" s="18" t="s">
        <v>39</v>
      </c>
      <c s="23" t="s">
        <v>80</v>
      </c>
      <c s="23" t="s">
        <v>989</v>
      </c>
      <c s="18" t="s">
        <v>41</v>
      </c>
      <c s="24" t="s">
        <v>990</v>
      </c>
      <c s="25" t="s">
        <v>435</v>
      </c>
      <c s="26">
        <v>515.721</v>
      </c>
      <c s="27">
        <v>0</v>
      </c>
      <c s="27">
        <f>ROUND(ROUND(H38,2)*ROUND(G38,3),2)</f>
      </c>
      <c r="O38">
        <f>(I38*21)/100</f>
      </c>
      <c t="s">
        <v>17</v>
      </c>
    </row>
    <row r="39" spans="1:5" ht="12.75">
      <c r="A39" s="28" t="s">
        <v>44</v>
      </c>
      <c r="E39" s="29" t="s">
        <v>991</v>
      </c>
    </row>
    <row r="40" spans="1:5" ht="12.75">
      <c r="A40" s="30" t="s">
        <v>45</v>
      </c>
      <c r="E40" s="31" t="s">
        <v>992</v>
      </c>
    </row>
    <row r="41" spans="1:5" ht="25.5">
      <c r="A41" t="s">
        <v>47</v>
      </c>
      <c r="E41" s="29" t="s">
        <v>438</v>
      </c>
    </row>
    <row r="42" spans="1:16" ht="12.75">
      <c r="A42" s="18" t="s">
        <v>39</v>
      </c>
      <c s="23" t="s">
        <v>34</v>
      </c>
      <c s="23" t="s">
        <v>550</v>
      </c>
      <c s="18" t="s">
        <v>23</v>
      </c>
      <c s="24" t="s">
        <v>551</v>
      </c>
      <c s="25" t="s">
        <v>358</v>
      </c>
      <c s="26">
        <v>106.875</v>
      </c>
      <c s="27">
        <v>0</v>
      </c>
      <c s="27">
        <f>ROUND(ROUND(H42,2)*ROUND(G42,3),2)</f>
      </c>
      <c r="O42">
        <f>(I42*21)/100</f>
      </c>
      <c t="s">
        <v>17</v>
      </c>
    </row>
    <row r="43" spans="1:5" ht="51">
      <c r="A43" s="28" t="s">
        <v>44</v>
      </c>
      <c r="E43" s="29" t="s">
        <v>993</v>
      </c>
    </row>
    <row r="44" spans="1:5" ht="12.75">
      <c r="A44" s="30" t="s">
        <v>45</v>
      </c>
      <c r="E44" s="31" t="s">
        <v>994</v>
      </c>
    </row>
    <row r="45" spans="1:5" ht="38.25">
      <c r="A45" t="s">
        <v>47</v>
      </c>
      <c r="E45" s="29" t="s">
        <v>554</v>
      </c>
    </row>
    <row r="46" spans="1:16" ht="12.75">
      <c r="A46" s="18" t="s">
        <v>39</v>
      </c>
      <c s="23" t="s">
        <v>36</v>
      </c>
      <c s="23" t="s">
        <v>550</v>
      </c>
      <c s="18" t="s">
        <v>17</v>
      </c>
      <c s="24" t="s">
        <v>551</v>
      </c>
      <c s="25" t="s">
        <v>358</v>
      </c>
      <c s="26">
        <v>52.544</v>
      </c>
      <c s="27">
        <v>0</v>
      </c>
      <c s="27">
        <f>ROUND(ROUND(H46,2)*ROUND(G46,3),2)</f>
      </c>
      <c r="O46">
        <f>(I46*21)/100</f>
      </c>
      <c t="s">
        <v>17</v>
      </c>
    </row>
    <row r="47" spans="1:5" ht="51">
      <c r="A47" s="28" t="s">
        <v>44</v>
      </c>
      <c r="E47" s="29" t="s">
        <v>995</v>
      </c>
    </row>
    <row r="48" spans="1:5" ht="12.75">
      <c r="A48" s="30" t="s">
        <v>45</v>
      </c>
      <c r="E48" s="31" t="s">
        <v>996</v>
      </c>
    </row>
    <row r="49" spans="1:5" ht="38.25">
      <c r="A49" t="s">
        <v>47</v>
      </c>
      <c r="E49" s="29" t="s">
        <v>554</v>
      </c>
    </row>
    <row r="50" spans="1:16" ht="12.75">
      <c r="A50" s="18" t="s">
        <v>39</v>
      </c>
      <c s="23" t="s">
        <v>87</v>
      </c>
      <c s="23" t="s">
        <v>557</v>
      </c>
      <c s="18" t="s">
        <v>41</v>
      </c>
      <c s="24" t="s">
        <v>558</v>
      </c>
      <c s="25" t="s">
        <v>358</v>
      </c>
      <c s="26">
        <v>3004.103</v>
      </c>
      <c s="27">
        <v>0</v>
      </c>
      <c s="27">
        <f>ROUND(ROUND(H50,2)*ROUND(G50,3),2)</f>
      </c>
      <c r="O50">
        <f>(I50*21)/100</f>
      </c>
      <c t="s">
        <v>17</v>
      </c>
    </row>
    <row r="51" spans="1:5" ht="51">
      <c r="A51" s="28" t="s">
        <v>44</v>
      </c>
      <c r="E51" s="29" t="s">
        <v>997</v>
      </c>
    </row>
    <row r="52" spans="1:5" ht="12.75">
      <c r="A52" s="30" t="s">
        <v>45</v>
      </c>
      <c r="E52" s="31" t="s">
        <v>998</v>
      </c>
    </row>
    <row r="53" spans="1:5" ht="369.75">
      <c r="A53" t="s">
        <v>47</v>
      </c>
      <c r="E53" s="29" t="s">
        <v>561</v>
      </c>
    </row>
    <row r="54" spans="1:16" ht="12.75">
      <c r="A54" s="18" t="s">
        <v>39</v>
      </c>
      <c s="23" t="s">
        <v>146</v>
      </c>
      <c s="23" t="s">
        <v>562</v>
      </c>
      <c s="18" t="s">
        <v>41</v>
      </c>
      <c s="24" t="s">
        <v>563</v>
      </c>
      <c s="25" t="s">
        <v>364</v>
      </c>
      <c s="26">
        <v>33045.133</v>
      </c>
      <c s="27">
        <v>0</v>
      </c>
      <c s="27">
        <f>ROUND(ROUND(H54,2)*ROUND(G54,3),2)</f>
      </c>
      <c r="O54">
        <f>(I54*21)/100</f>
      </c>
      <c t="s">
        <v>17</v>
      </c>
    </row>
    <row r="55" spans="1:5" ht="12.75">
      <c r="A55" s="28" t="s">
        <v>44</v>
      </c>
      <c r="E55" s="29" t="s">
        <v>564</v>
      </c>
    </row>
    <row r="56" spans="1:5" ht="12.75">
      <c r="A56" s="30" t="s">
        <v>45</v>
      </c>
      <c r="E56" s="31" t="s">
        <v>999</v>
      </c>
    </row>
    <row r="57" spans="1:5" ht="25.5">
      <c r="A57" t="s">
        <v>47</v>
      </c>
      <c r="E57" s="29" t="s">
        <v>566</v>
      </c>
    </row>
    <row r="58" spans="1:16" ht="12.75">
      <c r="A58" s="18" t="s">
        <v>39</v>
      </c>
      <c s="23" t="s">
        <v>150</v>
      </c>
      <c s="23" t="s">
        <v>567</v>
      </c>
      <c s="18" t="s">
        <v>41</v>
      </c>
      <c s="24" t="s">
        <v>568</v>
      </c>
      <c s="25" t="s">
        <v>358</v>
      </c>
      <c s="26">
        <v>13.3</v>
      </c>
      <c s="27">
        <v>0</v>
      </c>
      <c s="27">
        <f>ROUND(ROUND(H58,2)*ROUND(G58,3),2)</f>
      </c>
      <c r="O58">
        <f>(I58*21)/100</f>
      </c>
      <c t="s">
        <v>17</v>
      </c>
    </row>
    <row r="59" spans="1:5" ht="38.25">
      <c r="A59" s="28" t="s">
        <v>44</v>
      </c>
      <c r="E59" s="29" t="s">
        <v>1000</v>
      </c>
    </row>
    <row r="60" spans="1:5" ht="12.75">
      <c r="A60" s="30" t="s">
        <v>45</v>
      </c>
      <c r="E60" s="31" t="s">
        <v>1001</v>
      </c>
    </row>
    <row r="61" spans="1:5" ht="318.75">
      <c r="A61" t="s">
        <v>47</v>
      </c>
      <c r="E61" s="29" t="s">
        <v>361</v>
      </c>
    </row>
    <row r="62" spans="1:16" ht="12.75">
      <c r="A62" s="18" t="s">
        <v>39</v>
      </c>
      <c s="23" t="s">
        <v>156</v>
      </c>
      <c s="23" t="s">
        <v>571</v>
      </c>
      <c s="18" t="s">
        <v>41</v>
      </c>
      <c s="24" t="s">
        <v>572</v>
      </c>
      <c s="25" t="s">
        <v>364</v>
      </c>
      <c s="26">
        <v>146.3</v>
      </c>
      <c s="27">
        <v>0</v>
      </c>
      <c s="27">
        <f>ROUND(ROUND(H62,2)*ROUND(G62,3),2)</f>
      </c>
      <c r="O62">
        <f>(I62*21)/100</f>
      </c>
      <c t="s">
        <v>17</v>
      </c>
    </row>
    <row r="63" spans="1:5" ht="12.75">
      <c r="A63" s="28" t="s">
        <v>44</v>
      </c>
      <c r="E63" s="29" t="s">
        <v>573</v>
      </c>
    </row>
    <row r="64" spans="1:5" ht="12.75">
      <c r="A64" s="30" t="s">
        <v>45</v>
      </c>
      <c r="E64" s="31" t="s">
        <v>1002</v>
      </c>
    </row>
    <row r="65" spans="1:5" ht="25.5">
      <c r="A65" t="s">
        <v>47</v>
      </c>
      <c r="E65" s="29" t="s">
        <v>566</v>
      </c>
    </row>
    <row r="66" spans="1:16" ht="12.75">
      <c r="A66" s="18" t="s">
        <v>39</v>
      </c>
      <c s="23" t="s">
        <v>161</v>
      </c>
      <c s="23" t="s">
        <v>575</v>
      </c>
      <c s="18" t="s">
        <v>41</v>
      </c>
      <c s="24" t="s">
        <v>576</v>
      </c>
      <c s="25" t="s">
        <v>358</v>
      </c>
      <c s="26">
        <v>5.7</v>
      </c>
      <c s="27">
        <v>0</v>
      </c>
      <c s="27">
        <f>ROUND(ROUND(H66,2)*ROUND(G66,3),2)</f>
      </c>
      <c r="O66">
        <f>(I66*21)/100</f>
      </c>
      <c t="s">
        <v>17</v>
      </c>
    </row>
    <row r="67" spans="1:5" ht="38.25">
      <c r="A67" s="28" t="s">
        <v>44</v>
      </c>
      <c r="E67" s="29" t="s">
        <v>1000</v>
      </c>
    </row>
    <row r="68" spans="1:5" ht="12.75">
      <c r="A68" s="30" t="s">
        <v>45</v>
      </c>
      <c r="E68" s="31" t="s">
        <v>1003</v>
      </c>
    </row>
    <row r="69" spans="1:5" ht="318.75">
      <c r="A69" t="s">
        <v>47</v>
      </c>
      <c r="E69" s="29" t="s">
        <v>579</v>
      </c>
    </row>
    <row r="70" spans="1:16" ht="12.75">
      <c r="A70" s="18" t="s">
        <v>39</v>
      </c>
      <c s="23" t="s">
        <v>167</v>
      </c>
      <c s="23" t="s">
        <v>580</v>
      </c>
      <c s="18" t="s">
        <v>41</v>
      </c>
      <c s="24" t="s">
        <v>581</v>
      </c>
      <c s="25" t="s">
        <v>364</v>
      </c>
      <c s="26">
        <v>62.7</v>
      </c>
      <c s="27">
        <v>0</v>
      </c>
      <c s="27">
        <f>ROUND(ROUND(H70,2)*ROUND(G70,3),2)</f>
      </c>
      <c r="O70">
        <f>(I70*21)/100</f>
      </c>
      <c t="s">
        <v>17</v>
      </c>
    </row>
    <row r="71" spans="1:5" ht="12.75">
      <c r="A71" s="28" t="s">
        <v>44</v>
      </c>
      <c r="E71" s="29" t="s">
        <v>582</v>
      </c>
    </row>
    <row r="72" spans="1:5" ht="12.75">
      <c r="A72" s="30" t="s">
        <v>45</v>
      </c>
      <c r="E72" s="31" t="s">
        <v>1004</v>
      </c>
    </row>
    <row r="73" spans="1:5" ht="25.5">
      <c r="A73" t="s">
        <v>47</v>
      </c>
      <c r="E73" s="29" t="s">
        <v>566</v>
      </c>
    </row>
    <row r="74" spans="1:16" ht="12.75">
      <c r="A74" s="18" t="s">
        <v>39</v>
      </c>
      <c s="23" t="s">
        <v>174</v>
      </c>
      <c s="23" t="s">
        <v>356</v>
      </c>
      <c s="18" t="s">
        <v>41</v>
      </c>
      <c s="24" t="s">
        <v>357</v>
      </c>
      <c s="25" t="s">
        <v>358</v>
      </c>
      <c s="26">
        <v>120.855</v>
      </c>
      <c s="27">
        <v>0</v>
      </c>
      <c s="27">
        <f>ROUND(ROUND(H74,2)*ROUND(G74,3),2)</f>
      </c>
      <c r="O74">
        <f>(I74*21)/100</f>
      </c>
      <c t="s">
        <v>17</v>
      </c>
    </row>
    <row r="75" spans="1:5" ht="395.25">
      <c r="A75" s="28" t="s">
        <v>44</v>
      </c>
      <c r="E75" s="29" t="s">
        <v>1005</v>
      </c>
    </row>
    <row r="76" spans="1:5" ht="38.25">
      <c r="A76" s="30" t="s">
        <v>45</v>
      </c>
      <c r="E76" s="31" t="s">
        <v>1006</v>
      </c>
    </row>
    <row r="77" spans="1:5" ht="318.75">
      <c r="A77" t="s">
        <v>47</v>
      </c>
      <c r="E77" s="29" t="s">
        <v>361</v>
      </c>
    </row>
    <row r="78" spans="1:16" ht="12.75">
      <c r="A78" s="18" t="s">
        <v>39</v>
      </c>
      <c s="23" t="s">
        <v>179</v>
      </c>
      <c s="23" t="s">
        <v>362</v>
      </c>
      <c s="18" t="s">
        <v>41</v>
      </c>
      <c s="24" t="s">
        <v>363</v>
      </c>
      <c s="25" t="s">
        <v>364</v>
      </c>
      <c s="26">
        <v>1329.405</v>
      </c>
      <c s="27">
        <v>0</v>
      </c>
      <c s="27">
        <f>ROUND(ROUND(H78,2)*ROUND(G78,3),2)</f>
      </c>
      <c r="O78">
        <f>(I78*21)/100</f>
      </c>
      <c t="s">
        <v>17</v>
      </c>
    </row>
    <row r="79" spans="1:5" ht="12.75">
      <c r="A79" s="28" t="s">
        <v>44</v>
      </c>
      <c r="E79" s="29" t="s">
        <v>573</v>
      </c>
    </row>
    <row r="80" spans="1:5" ht="12.75">
      <c r="A80" s="30" t="s">
        <v>45</v>
      </c>
      <c r="E80" s="31" t="s">
        <v>1007</v>
      </c>
    </row>
    <row r="81" spans="1:5" ht="25.5">
      <c r="A81" t="s">
        <v>47</v>
      </c>
      <c r="E81" s="29" t="s">
        <v>566</v>
      </c>
    </row>
    <row r="82" spans="1:16" ht="12.75">
      <c r="A82" s="18" t="s">
        <v>39</v>
      </c>
      <c s="23" t="s">
        <v>185</v>
      </c>
      <c s="23" t="s">
        <v>588</v>
      </c>
      <c s="18" t="s">
        <v>41</v>
      </c>
      <c s="24" t="s">
        <v>589</v>
      </c>
      <c s="25" t="s">
        <v>358</v>
      </c>
      <c s="26">
        <v>51.795</v>
      </c>
      <c s="27">
        <v>0</v>
      </c>
      <c s="27">
        <f>ROUND(ROUND(H82,2)*ROUND(G82,3),2)</f>
      </c>
      <c r="O82">
        <f>(I82*21)/100</f>
      </c>
      <c t="s">
        <v>17</v>
      </c>
    </row>
    <row r="83" spans="1:5" ht="395.25">
      <c r="A83" s="28" t="s">
        <v>44</v>
      </c>
      <c r="E83" s="29" t="s">
        <v>1005</v>
      </c>
    </row>
    <row r="84" spans="1:5" ht="38.25">
      <c r="A84" s="30" t="s">
        <v>45</v>
      </c>
      <c r="E84" s="31" t="s">
        <v>1008</v>
      </c>
    </row>
    <row r="85" spans="1:5" ht="318.75">
      <c r="A85" t="s">
        <v>47</v>
      </c>
      <c r="E85" s="29" t="s">
        <v>579</v>
      </c>
    </row>
    <row r="86" spans="1:16" ht="12.75">
      <c r="A86" s="18" t="s">
        <v>39</v>
      </c>
      <c s="23" t="s">
        <v>191</v>
      </c>
      <c s="23" t="s">
        <v>592</v>
      </c>
      <c s="18" t="s">
        <v>41</v>
      </c>
      <c s="24" t="s">
        <v>593</v>
      </c>
      <c s="25" t="s">
        <v>364</v>
      </c>
      <c s="26">
        <v>569.745</v>
      </c>
      <c s="27">
        <v>0</v>
      </c>
      <c s="27">
        <f>ROUND(ROUND(H86,2)*ROUND(G86,3),2)</f>
      </c>
      <c r="O86">
        <f>(I86*21)/100</f>
      </c>
      <c t="s">
        <v>17</v>
      </c>
    </row>
    <row r="87" spans="1:5" ht="12.75">
      <c r="A87" s="28" t="s">
        <v>44</v>
      </c>
      <c r="E87" s="29" t="s">
        <v>582</v>
      </c>
    </row>
    <row r="88" spans="1:5" ht="12.75">
      <c r="A88" s="30" t="s">
        <v>45</v>
      </c>
      <c r="E88" s="31" t="s">
        <v>1009</v>
      </c>
    </row>
    <row r="89" spans="1:5" ht="25.5">
      <c r="A89" t="s">
        <v>47</v>
      </c>
      <c r="E89" s="29" t="s">
        <v>566</v>
      </c>
    </row>
    <row r="90" spans="1:16" ht="12.75">
      <c r="A90" s="18" t="s">
        <v>39</v>
      </c>
      <c s="23" t="s">
        <v>197</v>
      </c>
      <c s="23" t="s">
        <v>368</v>
      </c>
      <c s="18" t="s">
        <v>41</v>
      </c>
      <c s="24" t="s">
        <v>369</v>
      </c>
      <c s="25" t="s">
        <v>358</v>
      </c>
      <c s="26">
        <v>3195.753</v>
      </c>
      <c s="27">
        <v>0</v>
      </c>
      <c s="27">
        <f>ROUND(ROUND(H90,2)*ROUND(G90,3),2)</f>
      </c>
      <c r="O90">
        <f>(I90*21)/100</f>
      </c>
      <c t="s">
        <v>17</v>
      </c>
    </row>
    <row r="91" spans="1:5" ht="12.75">
      <c r="A91" s="28" t="s">
        <v>44</v>
      </c>
      <c r="E91" s="29" t="s">
        <v>596</v>
      </c>
    </row>
    <row r="92" spans="1:5" ht="140.25">
      <c r="A92" s="30" t="s">
        <v>45</v>
      </c>
      <c r="E92" s="31" t="s">
        <v>1010</v>
      </c>
    </row>
    <row r="93" spans="1:5" ht="191.25">
      <c r="A93" t="s">
        <v>47</v>
      </c>
      <c r="E93" s="29" t="s">
        <v>372</v>
      </c>
    </row>
    <row r="94" spans="1:16" ht="12.75">
      <c r="A94" s="18" t="s">
        <v>39</v>
      </c>
      <c s="23" t="s">
        <v>200</v>
      </c>
      <c s="23" t="s">
        <v>373</v>
      </c>
      <c s="18" t="s">
        <v>41</v>
      </c>
      <c s="24" t="s">
        <v>374</v>
      </c>
      <c s="25" t="s">
        <v>358</v>
      </c>
      <c s="26">
        <v>324.639</v>
      </c>
      <c s="27">
        <v>0</v>
      </c>
      <c s="27">
        <f>ROUND(ROUND(H94,2)*ROUND(G94,3),2)</f>
      </c>
      <c r="O94">
        <f>(I94*21)/100</f>
      </c>
      <c t="s">
        <v>17</v>
      </c>
    </row>
    <row r="95" spans="1:5" ht="51">
      <c r="A95" s="28" t="s">
        <v>44</v>
      </c>
      <c r="E95" s="29" t="s">
        <v>1011</v>
      </c>
    </row>
    <row r="96" spans="1:5" ht="12.75">
      <c r="A96" s="30" t="s">
        <v>45</v>
      </c>
      <c r="E96" s="31" t="s">
        <v>1012</v>
      </c>
    </row>
    <row r="97" spans="1:5" ht="280.5">
      <c r="A97" t="s">
        <v>47</v>
      </c>
      <c r="E97" s="29" t="s">
        <v>377</v>
      </c>
    </row>
    <row r="98" spans="1:16" ht="12.75">
      <c r="A98" s="18" t="s">
        <v>39</v>
      </c>
      <c s="23" t="s">
        <v>204</v>
      </c>
      <c s="23" t="s">
        <v>607</v>
      </c>
      <c s="18" t="s">
        <v>41</v>
      </c>
      <c s="24" t="s">
        <v>608</v>
      </c>
      <c s="25" t="s">
        <v>358</v>
      </c>
      <c s="26">
        <v>115</v>
      </c>
      <c s="27">
        <v>0</v>
      </c>
      <c s="27">
        <f>ROUND(ROUND(H98,2)*ROUND(G98,3),2)</f>
      </c>
      <c r="O98">
        <f>(I98*21)/100</f>
      </c>
      <c t="s">
        <v>17</v>
      </c>
    </row>
    <row r="99" spans="1:5" ht="76.5">
      <c r="A99" s="28" t="s">
        <v>44</v>
      </c>
      <c r="E99" s="29" t="s">
        <v>1013</v>
      </c>
    </row>
    <row r="100" spans="1:5" ht="12.75">
      <c r="A100" s="30" t="s">
        <v>45</v>
      </c>
      <c r="E100" s="31" t="s">
        <v>1014</v>
      </c>
    </row>
    <row r="101" spans="1:5" ht="229.5">
      <c r="A101" t="s">
        <v>47</v>
      </c>
      <c r="E101" s="29" t="s">
        <v>611</v>
      </c>
    </row>
    <row r="102" spans="1:16" ht="12.75">
      <c r="A102" s="18" t="s">
        <v>39</v>
      </c>
      <c s="23" t="s">
        <v>208</v>
      </c>
      <c s="23" t="s">
        <v>612</v>
      </c>
      <c s="18" t="s">
        <v>41</v>
      </c>
      <c s="24" t="s">
        <v>613</v>
      </c>
      <c s="25" t="s">
        <v>358</v>
      </c>
      <c s="26">
        <v>51.795</v>
      </c>
      <c s="27">
        <v>0</v>
      </c>
      <c s="27">
        <f>ROUND(ROUND(H102,2)*ROUND(G102,3),2)</f>
      </c>
      <c r="O102">
        <f>(I102*21)/100</f>
      </c>
      <c t="s">
        <v>17</v>
      </c>
    </row>
    <row r="103" spans="1:5" ht="76.5">
      <c r="A103" s="28" t="s">
        <v>44</v>
      </c>
      <c r="E103" s="29" t="s">
        <v>1015</v>
      </c>
    </row>
    <row r="104" spans="1:5" ht="25.5">
      <c r="A104" s="30" t="s">
        <v>45</v>
      </c>
      <c r="E104" s="31" t="s">
        <v>1016</v>
      </c>
    </row>
    <row r="105" spans="1:5" ht="293.25">
      <c r="A105" t="s">
        <v>47</v>
      </c>
      <c r="E105" s="29" t="s">
        <v>616</v>
      </c>
    </row>
    <row r="106" spans="1:16" ht="12.75">
      <c r="A106" s="18" t="s">
        <v>39</v>
      </c>
      <c s="23" t="s">
        <v>213</v>
      </c>
      <c s="23" t="s">
        <v>378</v>
      </c>
      <c s="18" t="s">
        <v>23</v>
      </c>
      <c s="24" t="s">
        <v>379</v>
      </c>
      <c s="25" t="s">
        <v>170</v>
      </c>
      <c s="26">
        <v>3964.72</v>
      </c>
      <c s="27">
        <v>0</v>
      </c>
      <c s="27">
        <f>ROUND(ROUND(H106,2)*ROUND(G106,3),2)</f>
      </c>
      <c r="O106">
        <f>(I106*21)/100</f>
      </c>
      <c t="s">
        <v>17</v>
      </c>
    </row>
    <row r="107" spans="1:5" ht="63.75">
      <c r="A107" s="28" t="s">
        <v>44</v>
      </c>
      <c r="E107" s="29" t="s">
        <v>1017</v>
      </c>
    </row>
    <row r="108" spans="1:5" ht="12.75">
      <c r="A108" s="30" t="s">
        <v>45</v>
      </c>
      <c r="E108" s="31" t="s">
        <v>1018</v>
      </c>
    </row>
    <row r="109" spans="1:5" ht="25.5">
      <c r="A109" t="s">
        <v>47</v>
      </c>
      <c r="E109" s="29" t="s">
        <v>382</v>
      </c>
    </row>
    <row r="110" spans="1:16" ht="12.75">
      <c r="A110" s="18" t="s">
        <v>39</v>
      </c>
      <c s="23" t="s">
        <v>217</v>
      </c>
      <c s="23" t="s">
        <v>378</v>
      </c>
      <c s="18" t="s">
        <v>17</v>
      </c>
      <c s="24" t="s">
        <v>379</v>
      </c>
      <c s="25" t="s">
        <v>170</v>
      </c>
      <c s="26">
        <v>4853.527</v>
      </c>
      <c s="27">
        <v>0</v>
      </c>
      <c s="27">
        <f>ROUND(ROUND(H110,2)*ROUND(G110,3),2)</f>
      </c>
      <c r="O110">
        <f>(I110*21)/100</f>
      </c>
      <c t="s">
        <v>17</v>
      </c>
    </row>
    <row r="111" spans="1:5" ht="63.75">
      <c r="A111" s="28" t="s">
        <v>44</v>
      </c>
      <c r="E111" s="29" t="s">
        <v>1019</v>
      </c>
    </row>
    <row r="112" spans="1:5" ht="12.75">
      <c r="A112" s="30" t="s">
        <v>45</v>
      </c>
      <c r="E112" s="31" t="s">
        <v>1020</v>
      </c>
    </row>
    <row r="113" spans="1:5" ht="25.5">
      <c r="A113" t="s">
        <v>47</v>
      </c>
      <c r="E113" s="29" t="s">
        <v>382</v>
      </c>
    </row>
    <row r="114" spans="1:16" ht="12.75">
      <c r="A114" s="18" t="s">
        <v>39</v>
      </c>
      <c s="23" t="s">
        <v>221</v>
      </c>
      <c s="23" t="s">
        <v>378</v>
      </c>
      <c s="18" t="s">
        <v>16</v>
      </c>
      <c s="24" t="s">
        <v>379</v>
      </c>
      <c s="25" t="s">
        <v>170</v>
      </c>
      <c s="26">
        <v>226.98</v>
      </c>
      <c s="27">
        <v>0</v>
      </c>
      <c s="27">
        <f>ROUND(ROUND(H114,2)*ROUND(G114,3),2)</f>
      </c>
      <c r="O114">
        <f>(I114*21)/100</f>
      </c>
      <c t="s">
        <v>17</v>
      </c>
    </row>
    <row r="115" spans="1:5" ht="63.75">
      <c r="A115" s="28" t="s">
        <v>44</v>
      </c>
      <c r="E115" s="29" t="s">
        <v>1021</v>
      </c>
    </row>
    <row r="116" spans="1:5" ht="12.75">
      <c r="A116" s="30" t="s">
        <v>45</v>
      </c>
      <c r="E116" s="31" t="s">
        <v>1022</v>
      </c>
    </row>
    <row r="117" spans="1:5" ht="25.5">
      <c r="A117" t="s">
        <v>47</v>
      </c>
      <c r="E117" s="29" t="s">
        <v>382</v>
      </c>
    </row>
    <row r="118" spans="1:16" ht="12.75">
      <c r="A118" s="18" t="s">
        <v>39</v>
      </c>
      <c s="23" t="s">
        <v>225</v>
      </c>
      <c s="23" t="s">
        <v>378</v>
      </c>
      <c s="18" t="s">
        <v>27</v>
      </c>
      <c s="24" t="s">
        <v>379</v>
      </c>
      <c s="25" t="s">
        <v>170</v>
      </c>
      <c s="26">
        <v>123.89</v>
      </c>
      <c s="27">
        <v>0</v>
      </c>
      <c s="27">
        <f>ROUND(ROUND(H118,2)*ROUND(G118,3),2)</f>
      </c>
      <c r="O118">
        <f>(I118*21)/100</f>
      </c>
      <c t="s">
        <v>17</v>
      </c>
    </row>
    <row r="119" spans="1:5" ht="63.75">
      <c r="A119" s="28" t="s">
        <v>44</v>
      </c>
      <c r="E119" s="29" t="s">
        <v>1023</v>
      </c>
    </row>
    <row r="120" spans="1:5" ht="12.75">
      <c r="A120" s="30" t="s">
        <v>45</v>
      </c>
      <c r="E120" s="31" t="s">
        <v>1024</v>
      </c>
    </row>
    <row r="121" spans="1:5" ht="25.5">
      <c r="A121" t="s">
        <v>47</v>
      </c>
      <c r="E121" s="29" t="s">
        <v>382</v>
      </c>
    </row>
    <row r="122" spans="1:16" ht="12.75">
      <c r="A122" s="18" t="s">
        <v>39</v>
      </c>
      <c s="23" t="s">
        <v>230</v>
      </c>
      <c s="23" t="s">
        <v>378</v>
      </c>
      <c s="18" t="s">
        <v>29</v>
      </c>
      <c s="24" t="s">
        <v>379</v>
      </c>
      <c s="25" t="s">
        <v>170</v>
      </c>
      <c s="26">
        <v>30.649</v>
      </c>
      <c s="27">
        <v>0</v>
      </c>
      <c s="27">
        <f>ROUND(ROUND(H122,2)*ROUND(G122,3),2)</f>
      </c>
      <c r="O122">
        <f>(I122*21)/100</f>
      </c>
      <c t="s">
        <v>17</v>
      </c>
    </row>
    <row r="123" spans="1:5" ht="76.5">
      <c r="A123" s="28" t="s">
        <v>44</v>
      </c>
      <c r="E123" s="29" t="s">
        <v>1025</v>
      </c>
    </row>
    <row r="124" spans="1:5" ht="12.75">
      <c r="A124" s="30" t="s">
        <v>45</v>
      </c>
      <c r="E124" s="31" t="s">
        <v>1026</v>
      </c>
    </row>
    <row r="125" spans="1:5" ht="25.5">
      <c r="A125" t="s">
        <v>47</v>
      </c>
      <c r="E125" s="29" t="s">
        <v>382</v>
      </c>
    </row>
    <row r="126" spans="1:16" ht="12.75">
      <c r="A126" s="18" t="s">
        <v>39</v>
      </c>
      <c s="23" t="s">
        <v>234</v>
      </c>
      <c s="23" t="s">
        <v>621</v>
      </c>
      <c s="18" t="s">
        <v>41</v>
      </c>
      <c s="24" t="s">
        <v>622</v>
      </c>
      <c s="25" t="s">
        <v>170</v>
      </c>
      <c s="26">
        <v>712.503</v>
      </c>
      <c s="27">
        <v>0</v>
      </c>
      <c s="27">
        <f>ROUND(ROUND(H126,2)*ROUND(G126,3),2)</f>
      </c>
      <c r="O126">
        <f>(I126*21)/100</f>
      </c>
      <c t="s">
        <v>17</v>
      </c>
    </row>
    <row r="127" spans="1:5" ht="63.75">
      <c r="A127" s="28" t="s">
        <v>44</v>
      </c>
      <c r="E127" s="29" t="s">
        <v>1027</v>
      </c>
    </row>
    <row r="128" spans="1:5" ht="12.75">
      <c r="A128" s="30" t="s">
        <v>45</v>
      </c>
      <c r="E128" s="31" t="s">
        <v>1028</v>
      </c>
    </row>
    <row r="129" spans="1:5" ht="12.75">
      <c r="A129" t="s">
        <v>47</v>
      </c>
      <c r="E129" s="29" t="s">
        <v>1029</v>
      </c>
    </row>
    <row r="130" spans="1:16" ht="12.75">
      <c r="A130" s="18" t="s">
        <v>39</v>
      </c>
      <c s="23" t="s">
        <v>238</v>
      </c>
      <c s="23" t="s">
        <v>626</v>
      </c>
      <c s="18" t="s">
        <v>41</v>
      </c>
      <c s="24" t="s">
        <v>627</v>
      </c>
      <c s="25" t="s">
        <v>170</v>
      </c>
      <c s="26">
        <v>712.503</v>
      </c>
      <c s="27">
        <v>0</v>
      </c>
      <c s="27">
        <f>ROUND(ROUND(H130,2)*ROUND(G130,3),2)</f>
      </c>
      <c r="O130">
        <f>(I130*21)/100</f>
      </c>
      <c t="s">
        <v>17</v>
      </c>
    </row>
    <row r="131" spans="1:5" ht="51">
      <c r="A131" s="28" t="s">
        <v>44</v>
      </c>
      <c r="E131" s="29" t="s">
        <v>1030</v>
      </c>
    </row>
    <row r="132" spans="1:5" ht="12.75">
      <c r="A132" s="30" t="s">
        <v>45</v>
      </c>
      <c r="E132" s="31" t="s">
        <v>1028</v>
      </c>
    </row>
    <row r="133" spans="1:5" ht="38.25">
      <c r="A133" t="s">
        <v>47</v>
      </c>
      <c r="E133" s="29" t="s">
        <v>629</v>
      </c>
    </row>
    <row r="134" spans="1:16" ht="12.75">
      <c r="A134" s="18" t="s">
        <v>39</v>
      </c>
      <c s="23" t="s">
        <v>243</v>
      </c>
      <c s="23" t="s">
        <v>630</v>
      </c>
      <c s="18" t="s">
        <v>41</v>
      </c>
      <c s="24" t="s">
        <v>631</v>
      </c>
      <c s="25" t="s">
        <v>170</v>
      </c>
      <c s="26">
        <v>712.503</v>
      </c>
      <c s="27">
        <v>0</v>
      </c>
      <c s="27">
        <f>ROUND(ROUND(H134,2)*ROUND(G134,3),2)</f>
      </c>
      <c r="O134">
        <f>(I134*21)/100</f>
      </c>
      <c t="s">
        <v>17</v>
      </c>
    </row>
    <row r="135" spans="1:5" ht="25.5">
      <c r="A135" s="28" t="s">
        <v>44</v>
      </c>
      <c r="E135" s="29" t="s">
        <v>1031</v>
      </c>
    </row>
    <row r="136" spans="1:5" ht="12.75">
      <c r="A136" s="30" t="s">
        <v>45</v>
      </c>
      <c r="E136" s="31" t="s">
        <v>1032</v>
      </c>
    </row>
    <row r="137" spans="1:5" ht="25.5">
      <c r="A137" t="s">
        <v>47</v>
      </c>
      <c r="E137" s="29" t="s">
        <v>633</v>
      </c>
    </row>
    <row r="138" spans="1:16" ht="12.75">
      <c r="A138" s="18" t="s">
        <v>39</v>
      </c>
      <c s="23" t="s">
        <v>248</v>
      </c>
      <c s="23" t="s">
        <v>634</v>
      </c>
      <c s="18" t="s">
        <v>41</v>
      </c>
      <c s="24" t="s">
        <v>635</v>
      </c>
      <c s="25" t="s">
        <v>170</v>
      </c>
      <c s="26">
        <v>712.503</v>
      </c>
      <c s="27">
        <v>0</v>
      </c>
      <c s="27">
        <f>ROUND(ROUND(H138,2)*ROUND(G138,3),2)</f>
      </c>
      <c r="O138">
        <f>(I138*21)/100</f>
      </c>
      <c t="s">
        <v>17</v>
      </c>
    </row>
    <row r="139" spans="1:5" ht="25.5">
      <c r="A139" s="28" t="s">
        <v>44</v>
      </c>
      <c r="E139" s="29" t="s">
        <v>1033</v>
      </c>
    </row>
    <row r="140" spans="1:5" ht="12.75">
      <c r="A140" s="30" t="s">
        <v>45</v>
      </c>
      <c r="E140" s="31" t="s">
        <v>1032</v>
      </c>
    </row>
    <row r="141" spans="1:5" ht="38.25">
      <c r="A141" t="s">
        <v>47</v>
      </c>
      <c r="E141" s="29" t="s">
        <v>637</v>
      </c>
    </row>
    <row r="142" spans="1:16" ht="12.75">
      <c r="A142" s="18" t="s">
        <v>39</v>
      </c>
      <c s="23" t="s">
        <v>253</v>
      </c>
      <c s="23" t="s">
        <v>638</v>
      </c>
      <c s="18" t="s">
        <v>23</v>
      </c>
      <c s="24" t="s">
        <v>639</v>
      </c>
      <c s="25" t="s">
        <v>170</v>
      </c>
      <c s="26">
        <v>116</v>
      </c>
      <c s="27">
        <v>0</v>
      </c>
      <c s="27">
        <f>ROUND(ROUND(H142,2)*ROUND(G142,3),2)</f>
      </c>
      <c r="O142">
        <f>(I142*21)/100</f>
      </c>
      <c t="s">
        <v>17</v>
      </c>
    </row>
    <row r="143" spans="1:5" ht="38.25">
      <c r="A143" s="28" t="s">
        <v>44</v>
      </c>
      <c r="E143" s="29" t="s">
        <v>1034</v>
      </c>
    </row>
    <row r="144" spans="1:5" ht="12.75">
      <c r="A144" s="30" t="s">
        <v>45</v>
      </c>
      <c r="E144" s="31" t="s">
        <v>1035</v>
      </c>
    </row>
    <row r="145" spans="1:5" ht="38.25">
      <c r="A145" t="s">
        <v>47</v>
      </c>
      <c r="E145" s="29" t="s">
        <v>642</v>
      </c>
    </row>
    <row r="146" spans="1:16" ht="12.75">
      <c r="A146" s="18" t="s">
        <v>39</v>
      </c>
      <c s="23" t="s">
        <v>256</v>
      </c>
      <c s="23" t="s">
        <v>638</v>
      </c>
      <c s="18" t="s">
        <v>17</v>
      </c>
      <c s="24" t="s">
        <v>639</v>
      </c>
      <c s="25" t="s">
        <v>170</v>
      </c>
      <c s="26">
        <v>51</v>
      </c>
      <c s="27">
        <v>0</v>
      </c>
      <c s="27">
        <f>ROUND(ROUND(H146,2)*ROUND(G146,3),2)</f>
      </c>
      <c r="O146">
        <f>(I146*21)/100</f>
      </c>
      <c t="s">
        <v>17</v>
      </c>
    </row>
    <row r="147" spans="1:5" ht="38.25">
      <c r="A147" s="28" t="s">
        <v>44</v>
      </c>
      <c r="E147" s="29" t="s">
        <v>1036</v>
      </c>
    </row>
    <row r="148" spans="1:5" ht="12.75">
      <c r="A148" s="30" t="s">
        <v>45</v>
      </c>
      <c r="E148" s="31" t="s">
        <v>1037</v>
      </c>
    </row>
    <row r="149" spans="1:5" ht="38.25">
      <c r="A149" t="s">
        <v>47</v>
      </c>
      <c r="E149" s="29" t="s">
        <v>642</v>
      </c>
    </row>
    <row r="150" spans="1:18" ht="12.75" customHeight="1">
      <c r="A150" s="5" t="s">
        <v>37</v>
      </c>
      <c s="5"/>
      <c s="35" t="s">
        <v>17</v>
      </c>
      <c s="5"/>
      <c s="21" t="s">
        <v>645</v>
      </c>
      <c s="5"/>
      <c s="5"/>
      <c s="5"/>
      <c s="36">
        <f>0+Q150</f>
      </c>
      <c r="O150">
        <f>0+R150</f>
      </c>
      <c r="Q150">
        <f>0+I151+I155+I159</f>
      </c>
      <c>
        <f>0+O151+O155+O159</f>
      </c>
    </row>
    <row r="151" spans="1:16" ht="12.75">
      <c r="A151" s="18" t="s">
        <v>39</v>
      </c>
      <c s="23" t="s">
        <v>261</v>
      </c>
      <c s="23" t="s">
        <v>646</v>
      </c>
      <c s="18" t="s">
        <v>41</v>
      </c>
      <c s="24" t="s">
        <v>647</v>
      </c>
      <c s="25" t="s">
        <v>104</v>
      </c>
      <c s="26">
        <v>1130.8</v>
      </c>
      <c s="27">
        <v>0</v>
      </c>
      <c s="27">
        <f>ROUND(ROUND(H151,2)*ROUND(G151,3),2)</f>
      </c>
      <c r="O151">
        <f>(I151*21)/100</f>
      </c>
      <c t="s">
        <v>17</v>
      </c>
    </row>
    <row r="152" spans="1:5" ht="114.75">
      <c r="A152" s="28" t="s">
        <v>44</v>
      </c>
      <c r="E152" s="29" t="s">
        <v>1038</v>
      </c>
    </row>
    <row r="153" spans="1:5" ht="12.75">
      <c r="A153" s="30" t="s">
        <v>45</v>
      </c>
      <c r="E153" s="31" t="s">
        <v>1039</v>
      </c>
    </row>
    <row r="154" spans="1:5" ht="165.75">
      <c r="A154" t="s">
        <v>47</v>
      </c>
      <c r="E154" s="29" t="s">
        <v>1040</v>
      </c>
    </row>
    <row r="155" spans="1:16" ht="12.75">
      <c r="A155" s="18" t="s">
        <v>39</v>
      </c>
      <c s="23" t="s">
        <v>266</v>
      </c>
      <c s="23" t="s">
        <v>651</v>
      </c>
      <c s="18" t="s">
        <v>41</v>
      </c>
      <c s="24" t="s">
        <v>652</v>
      </c>
      <c s="25" t="s">
        <v>170</v>
      </c>
      <c s="26">
        <v>2827</v>
      </c>
      <c s="27">
        <v>0</v>
      </c>
      <c s="27">
        <f>ROUND(ROUND(H155,2)*ROUND(G155,3),2)</f>
      </c>
      <c r="O155">
        <f>(I155*21)/100</f>
      </c>
      <c t="s">
        <v>17</v>
      </c>
    </row>
    <row r="156" spans="1:5" ht="63.75">
      <c r="A156" s="28" t="s">
        <v>44</v>
      </c>
      <c r="E156" s="29" t="s">
        <v>653</v>
      </c>
    </row>
    <row r="157" spans="1:5" ht="12.75">
      <c r="A157" s="30" t="s">
        <v>45</v>
      </c>
      <c r="E157" s="31" t="s">
        <v>1041</v>
      </c>
    </row>
    <row r="158" spans="1:5" ht="51">
      <c r="A158" t="s">
        <v>47</v>
      </c>
      <c r="E158" s="29" t="s">
        <v>655</v>
      </c>
    </row>
    <row r="159" spans="1:16" ht="12.75">
      <c r="A159" s="18" t="s">
        <v>39</v>
      </c>
      <c s="23" t="s">
        <v>501</v>
      </c>
      <c s="23" t="s">
        <v>656</v>
      </c>
      <c s="18" t="s">
        <v>41</v>
      </c>
      <c s="24" t="s">
        <v>657</v>
      </c>
      <c s="25" t="s">
        <v>358</v>
      </c>
      <c s="26">
        <v>991.18</v>
      </c>
      <c s="27">
        <v>0</v>
      </c>
      <c s="27">
        <f>ROUND(ROUND(H159,2)*ROUND(G159,3),2)</f>
      </c>
      <c r="O159">
        <f>(I159*21)/100</f>
      </c>
      <c t="s">
        <v>17</v>
      </c>
    </row>
    <row r="160" spans="1:5" ht="76.5">
      <c r="A160" s="28" t="s">
        <v>44</v>
      </c>
      <c r="E160" s="29" t="s">
        <v>1042</v>
      </c>
    </row>
    <row r="161" spans="1:5" ht="12.75">
      <c r="A161" s="30" t="s">
        <v>45</v>
      </c>
      <c r="E161" s="31" t="s">
        <v>1043</v>
      </c>
    </row>
    <row r="162" spans="1:5" ht="38.25">
      <c r="A162" t="s">
        <v>47</v>
      </c>
      <c r="E162" s="29" t="s">
        <v>660</v>
      </c>
    </row>
    <row r="163" spans="1:18" ht="12.75" customHeight="1">
      <c r="A163" s="5" t="s">
        <v>37</v>
      </c>
      <c s="5"/>
      <c s="35" t="s">
        <v>27</v>
      </c>
      <c s="5"/>
      <c s="21" t="s">
        <v>661</v>
      </c>
      <c s="5"/>
      <c s="5"/>
      <c s="5"/>
      <c s="36">
        <f>0+Q163</f>
      </c>
      <c r="O163">
        <f>0+R163</f>
      </c>
      <c r="Q163">
        <f>0+I164+I168+I172</f>
      </c>
      <c>
        <f>0+O164+O168+O172</f>
      </c>
    </row>
    <row r="164" spans="1:16" ht="12.75">
      <c r="A164" s="18" t="s">
        <v>39</v>
      </c>
      <c s="23" t="s">
        <v>505</v>
      </c>
      <c s="23" t="s">
        <v>662</v>
      </c>
      <c s="18" t="s">
        <v>41</v>
      </c>
      <c s="24" t="s">
        <v>663</v>
      </c>
      <c s="25" t="s">
        <v>358</v>
      </c>
      <c s="26">
        <v>1.71</v>
      </c>
      <c s="27">
        <v>0</v>
      </c>
      <c s="27">
        <f>ROUND(ROUND(H164,2)*ROUND(G164,3),2)</f>
      </c>
      <c r="O164">
        <f>(I164*21)/100</f>
      </c>
      <c t="s">
        <v>17</v>
      </c>
    </row>
    <row r="165" spans="1:5" ht="38.25">
      <c r="A165" s="28" t="s">
        <v>44</v>
      </c>
      <c r="E165" s="29" t="s">
        <v>1044</v>
      </c>
    </row>
    <row r="166" spans="1:5" ht="12.75">
      <c r="A166" s="30" t="s">
        <v>45</v>
      </c>
      <c r="E166" s="31" t="s">
        <v>1045</v>
      </c>
    </row>
    <row r="167" spans="1:5" ht="357">
      <c r="A167" t="s">
        <v>47</v>
      </c>
      <c r="E167" s="29" t="s">
        <v>666</v>
      </c>
    </row>
    <row r="168" spans="1:16" ht="12.75">
      <c r="A168" s="18" t="s">
        <v>39</v>
      </c>
      <c s="23" t="s">
        <v>507</v>
      </c>
      <c s="23" t="s">
        <v>667</v>
      </c>
      <c s="18" t="s">
        <v>41</v>
      </c>
      <c s="24" t="s">
        <v>668</v>
      </c>
      <c s="25" t="s">
        <v>358</v>
      </c>
      <c s="26">
        <v>0.72</v>
      </c>
      <c s="27">
        <v>0</v>
      </c>
      <c s="27">
        <f>ROUND(ROUND(H168,2)*ROUND(G168,3),2)</f>
      </c>
      <c r="O168">
        <f>(I168*21)/100</f>
      </c>
      <c t="s">
        <v>17</v>
      </c>
    </row>
    <row r="169" spans="1:5" ht="38.25">
      <c r="A169" s="28" t="s">
        <v>44</v>
      </c>
      <c r="E169" s="29" t="s">
        <v>1046</v>
      </c>
    </row>
    <row r="170" spans="1:5" ht="12.75">
      <c r="A170" s="30" t="s">
        <v>45</v>
      </c>
      <c r="E170" s="31" t="s">
        <v>1047</v>
      </c>
    </row>
    <row r="171" spans="1:5" ht="357">
      <c r="A171" t="s">
        <v>47</v>
      </c>
      <c r="E171" s="29" t="s">
        <v>666</v>
      </c>
    </row>
    <row r="172" spans="1:16" ht="12.75">
      <c r="A172" s="18" t="s">
        <v>39</v>
      </c>
      <c s="23" t="s">
        <v>513</v>
      </c>
      <c s="23" t="s">
        <v>679</v>
      </c>
      <c s="18" t="s">
        <v>41</v>
      </c>
      <c s="24" t="s">
        <v>680</v>
      </c>
      <c s="25" t="s">
        <v>358</v>
      </c>
      <c s="26">
        <v>17.265</v>
      </c>
      <c s="27">
        <v>0</v>
      </c>
      <c s="27">
        <f>ROUND(ROUND(H172,2)*ROUND(G172,3),2)</f>
      </c>
      <c r="O172">
        <f>(I172*21)/100</f>
      </c>
      <c t="s">
        <v>17</v>
      </c>
    </row>
    <row r="173" spans="1:5" ht="51">
      <c r="A173" s="28" t="s">
        <v>44</v>
      </c>
      <c r="E173" s="29" t="s">
        <v>1048</v>
      </c>
    </row>
    <row r="174" spans="1:5" ht="38.25">
      <c r="A174" s="30" t="s">
        <v>45</v>
      </c>
      <c r="E174" s="31" t="s">
        <v>1049</v>
      </c>
    </row>
    <row r="175" spans="1:5" ht="38.25">
      <c r="A175" t="s">
        <v>47</v>
      </c>
      <c r="E175" s="29" t="s">
        <v>660</v>
      </c>
    </row>
    <row r="176" spans="1:18" ht="12.75" customHeight="1">
      <c r="A176" s="5" t="s">
        <v>37</v>
      </c>
      <c s="5"/>
      <c s="35" t="s">
        <v>29</v>
      </c>
      <c s="5"/>
      <c s="21" t="s">
        <v>95</v>
      </c>
      <c s="5"/>
      <c s="5"/>
      <c s="5"/>
      <c s="36">
        <f>0+Q176</f>
      </c>
      <c r="O176">
        <f>0+R176</f>
      </c>
      <c r="Q176">
        <f>0+I177+I181+I185+I189+I193+I197+I201+I205+I209+I213+I217+I221+I225+I229+I233+I237+I241+I245+I249+I253+I257+I261+I265+I269+I273+I277+I281</f>
      </c>
      <c>
        <f>0+O177+O181+O185+O189+O193+O197+O201+O205+O209+O213+O217+O221+O225+O229+O233+O237+O241+O245+O249+O253+O257+O261+O265+O269+O273+O277+O281</f>
      </c>
    </row>
    <row r="177" spans="1:16" ht="12.75">
      <c r="A177" s="18" t="s">
        <v>39</v>
      </c>
      <c s="23" t="s">
        <v>518</v>
      </c>
      <c s="23" t="s">
        <v>688</v>
      </c>
      <c s="18" t="s">
        <v>41</v>
      </c>
      <c s="24" t="s">
        <v>689</v>
      </c>
      <c s="25" t="s">
        <v>358</v>
      </c>
      <c s="26">
        <v>19.891</v>
      </c>
      <c s="27">
        <v>0</v>
      </c>
      <c s="27">
        <f>ROUND(ROUND(H177,2)*ROUND(G177,3),2)</f>
      </c>
      <c r="O177">
        <f>(I177*21)/100</f>
      </c>
      <c t="s">
        <v>17</v>
      </c>
    </row>
    <row r="178" spans="1:5" ht="63.75">
      <c r="A178" s="28" t="s">
        <v>44</v>
      </c>
      <c r="E178" s="29" t="s">
        <v>1050</v>
      </c>
    </row>
    <row r="179" spans="1:5" ht="12.75">
      <c r="A179" s="30" t="s">
        <v>45</v>
      </c>
      <c r="E179" s="31" t="s">
        <v>1051</v>
      </c>
    </row>
    <row r="180" spans="1:5" ht="140.25">
      <c r="A180" t="s">
        <v>47</v>
      </c>
      <c r="E180" s="29" t="s">
        <v>692</v>
      </c>
    </row>
    <row r="181" spans="1:16" ht="12.75">
      <c r="A181" s="18" t="s">
        <v>39</v>
      </c>
      <c s="23" t="s">
        <v>523</v>
      </c>
      <c s="23" t="s">
        <v>693</v>
      </c>
      <c s="18" t="s">
        <v>23</v>
      </c>
      <c s="24" t="s">
        <v>937</v>
      </c>
      <c s="25" t="s">
        <v>170</v>
      </c>
      <c s="26">
        <v>2894.022</v>
      </c>
      <c s="27">
        <v>0</v>
      </c>
      <c s="27">
        <f>ROUND(ROUND(H181,2)*ROUND(G181,3),2)</f>
      </c>
      <c r="O181">
        <f>(I181*21)/100</f>
      </c>
      <c t="s">
        <v>17</v>
      </c>
    </row>
    <row r="182" spans="1:5" ht="51">
      <c r="A182" s="28" t="s">
        <v>44</v>
      </c>
      <c r="E182" s="29" t="s">
        <v>1052</v>
      </c>
    </row>
    <row r="183" spans="1:5" ht="12.75">
      <c r="A183" s="30" t="s">
        <v>45</v>
      </c>
      <c r="E183" s="31" t="s">
        <v>1053</v>
      </c>
    </row>
    <row r="184" spans="1:5" ht="51">
      <c r="A184" t="s">
        <v>47</v>
      </c>
      <c r="E184" s="29" t="s">
        <v>697</v>
      </c>
    </row>
    <row r="185" spans="1:16" ht="12.75">
      <c r="A185" s="18" t="s">
        <v>39</v>
      </c>
      <c s="23" t="s">
        <v>698</v>
      </c>
      <c s="23" t="s">
        <v>693</v>
      </c>
      <c s="18" t="s">
        <v>17</v>
      </c>
      <c s="24" t="s">
        <v>937</v>
      </c>
      <c s="25" t="s">
        <v>170</v>
      </c>
      <c s="26">
        <v>4044.606</v>
      </c>
      <c s="27">
        <v>0</v>
      </c>
      <c s="27">
        <f>ROUND(ROUND(H185,2)*ROUND(G185,3),2)</f>
      </c>
      <c r="O185">
        <f>(I185*21)/100</f>
      </c>
      <c t="s">
        <v>17</v>
      </c>
    </row>
    <row r="186" spans="1:5" ht="51">
      <c r="A186" s="28" t="s">
        <v>44</v>
      </c>
      <c r="E186" s="29" t="s">
        <v>1054</v>
      </c>
    </row>
    <row r="187" spans="1:5" ht="12.75">
      <c r="A187" s="30" t="s">
        <v>45</v>
      </c>
      <c r="E187" s="31" t="s">
        <v>1055</v>
      </c>
    </row>
    <row r="188" spans="1:5" ht="51">
      <c r="A188" t="s">
        <v>47</v>
      </c>
      <c r="E188" s="29" t="s">
        <v>697</v>
      </c>
    </row>
    <row r="189" spans="1:16" ht="12.75">
      <c r="A189" s="18" t="s">
        <v>39</v>
      </c>
      <c s="23" t="s">
        <v>701</v>
      </c>
      <c s="23" t="s">
        <v>693</v>
      </c>
      <c s="18" t="s">
        <v>16</v>
      </c>
      <c s="24" t="s">
        <v>937</v>
      </c>
      <c s="25" t="s">
        <v>170</v>
      </c>
      <c s="26">
        <v>120.793</v>
      </c>
      <c s="27">
        <v>0</v>
      </c>
      <c s="27">
        <f>ROUND(ROUND(H189,2)*ROUND(G189,3),2)</f>
      </c>
      <c r="O189">
        <f>(I189*21)/100</f>
      </c>
      <c t="s">
        <v>17</v>
      </c>
    </row>
    <row r="190" spans="1:5" ht="63.75">
      <c r="A190" s="28" t="s">
        <v>44</v>
      </c>
      <c r="E190" s="29" t="s">
        <v>1056</v>
      </c>
    </row>
    <row r="191" spans="1:5" ht="12.75">
      <c r="A191" s="30" t="s">
        <v>45</v>
      </c>
      <c r="E191" s="31" t="s">
        <v>1057</v>
      </c>
    </row>
    <row r="192" spans="1:5" ht="51">
      <c r="A192" t="s">
        <v>47</v>
      </c>
      <c r="E192" s="29" t="s">
        <v>697</v>
      </c>
    </row>
    <row r="193" spans="1:16" ht="12.75">
      <c r="A193" s="18" t="s">
        <v>39</v>
      </c>
      <c s="23" t="s">
        <v>704</v>
      </c>
      <c s="23" t="s">
        <v>693</v>
      </c>
      <c s="18" t="s">
        <v>27</v>
      </c>
      <c s="24" t="s">
        <v>937</v>
      </c>
      <c s="25" t="s">
        <v>170</v>
      </c>
      <c s="26">
        <v>103.242</v>
      </c>
      <c s="27">
        <v>0</v>
      </c>
      <c s="27">
        <f>ROUND(ROUND(H193,2)*ROUND(G193,3),2)</f>
      </c>
      <c r="O193">
        <f>(I193*21)/100</f>
      </c>
      <c t="s">
        <v>17</v>
      </c>
    </row>
    <row r="194" spans="1:5" ht="63.75">
      <c r="A194" s="28" t="s">
        <v>44</v>
      </c>
      <c r="E194" s="29" t="s">
        <v>1058</v>
      </c>
    </row>
    <row r="195" spans="1:5" ht="12.75">
      <c r="A195" s="30" t="s">
        <v>45</v>
      </c>
      <c r="E195" s="31" t="s">
        <v>1059</v>
      </c>
    </row>
    <row r="196" spans="1:5" ht="51">
      <c r="A196" t="s">
        <v>47</v>
      </c>
      <c r="E196" s="29" t="s">
        <v>697</v>
      </c>
    </row>
    <row r="197" spans="1:16" ht="12.75">
      <c r="A197" s="18" t="s">
        <v>39</v>
      </c>
      <c s="23" t="s">
        <v>707</v>
      </c>
      <c s="23" t="s">
        <v>693</v>
      </c>
      <c s="18" t="s">
        <v>29</v>
      </c>
      <c s="24" t="s">
        <v>937</v>
      </c>
      <c s="25" t="s">
        <v>170</v>
      </c>
      <c s="26">
        <v>29.883</v>
      </c>
      <c s="27">
        <v>0</v>
      </c>
      <c s="27">
        <f>ROUND(ROUND(H197,2)*ROUND(G197,3),2)</f>
      </c>
      <c r="O197">
        <f>(I197*21)/100</f>
      </c>
      <c t="s">
        <v>17</v>
      </c>
    </row>
    <row r="198" spans="1:5" ht="63.75">
      <c r="A198" s="28" t="s">
        <v>44</v>
      </c>
      <c r="E198" s="29" t="s">
        <v>1060</v>
      </c>
    </row>
    <row r="199" spans="1:5" ht="12.75">
      <c r="A199" s="30" t="s">
        <v>45</v>
      </c>
      <c r="E199" s="31" t="s">
        <v>1061</v>
      </c>
    </row>
    <row r="200" spans="1:5" ht="51">
      <c r="A200" t="s">
        <v>47</v>
      </c>
      <c r="E200" s="29" t="s">
        <v>697</v>
      </c>
    </row>
    <row r="201" spans="1:16" ht="12.75">
      <c r="A201" s="18" t="s">
        <v>39</v>
      </c>
      <c s="23" t="s">
        <v>712</v>
      </c>
      <c s="23" t="s">
        <v>693</v>
      </c>
      <c s="18" t="s">
        <v>31</v>
      </c>
      <c s="24" t="s">
        <v>937</v>
      </c>
      <c s="25" t="s">
        <v>170</v>
      </c>
      <c s="26">
        <v>25.541</v>
      </c>
      <c s="27">
        <v>0</v>
      </c>
      <c s="27">
        <f>ROUND(ROUND(H201,2)*ROUND(G201,3),2)</f>
      </c>
      <c r="O201">
        <f>(I201*21)/100</f>
      </c>
      <c t="s">
        <v>17</v>
      </c>
    </row>
    <row r="202" spans="1:5" ht="63.75">
      <c r="A202" s="28" t="s">
        <v>44</v>
      </c>
      <c r="E202" s="29" t="s">
        <v>1062</v>
      </c>
    </row>
    <row r="203" spans="1:5" ht="12.75">
      <c r="A203" s="30" t="s">
        <v>45</v>
      </c>
      <c r="E203" s="31" t="s">
        <v>1063</v>
      </c>
    </row>
    <row r="204" spans="1:5" ht="51">
      <c r="A204" t="s">
        <v>47</v>
      </c>
      <c r="E204" s="29" t="s">
        <v>697</v>
      </c>
    </row>
    <row r="205" spans="1:16" ht="12.75">
      <c r="A205" s="18" t="s">
        <v>39</v>
      </c>
      <c s="23" t="s">
        <v>718</v>
      </c>
      <c s="23" t="s">
        <v>708</v>
      </c>
      <c s="18" t="s">
        <v>41</v>
      </c>
      <c s="24" t="s">
        <v>1064</v>
      </c>
      <c s="25" t="s">
        <v>170</v>
      </c>
      <c s="26">
        <v>158.336</v>
      </c>
      <c s="27">
        <v>0</v>
      </c>
      <c s="27">
        <f>ROUND(ROUND(H205,2)*ROUND(G205,3),2)</f>
      </c>
      <c r="O205">
        <f>(I205*21)/100</f>
      </c>
      <c t="s">
        <v>17</v>
      </c>
    </row>
    <row r="206" spans="1:5" ht="51">
      <c r="A206" s="28" t="s">
        <v>44</v>
      </c>
      <c r="E206" s="29" t="s">
        <v>1065</v>
      </c>
    </row>
    <row r="207" spans="1:5" ht="12.75">
      <c r="A207" s="30" t="s">
        <v>45</v>
      </c>
      <c r="E207" s="31" t="s">
        <v>1066</v>
      </c>
    </row>
    <row r="208" spans="1:5" ht="51">
      <c r="A208" t="s">
        <v>47</v>
      </c>
      <c r="E208" s="29" t="s">
        <v>697</v>
      </c>
    </row>
    <row r="209" spans="1:16" ht="12.75">
      <c r="A209" s="18" t="s">
        <v>39</v>
      </c>
      <c s="23" t="s">
        <v>724</v>
      </c>
      <c s="23" t="s">
        <v>719</v>
      </c>
      <c s="18" t="s">
        <v>23</v>
      </c>
      <c s="24" t="s">
        <v>720</v>
      </c>
      <c s="25" t="s">
        <v>170</v>
      </c>
      <c s="26">
        <v>4044.606</v>
      </c>
      <c s="27">
        <v>0</v>
      </c>
      <c s="27">
        <f>ROUND(ROUND(H209,2)*ROUND(G209,3),2)</f>
      </c>
      <c r="O209">
        <f>(I209*21)/100</f>
      </c>
      <c t="s">
        <v>17</v>
      </c>
    </row>
    <row r="210" spans="1:5" ht="51">
      <c r="A210" s="28" t="s">
        <v>44</v>
      </c>
      <c r="E210" s="29" t="s">
        <v>1067</v>
      </c>
    </row>
    <row r="211" spans="1:5" ht="12.75">
      <c r="A211" s="30" t="s">
        <v>45</v>
      </c>
      <c r="E211" s="31" t="s">
        <v>1055</v>
      </c>
    </row>
    <row r="212" spans="1:5" ht="51">
      <c r="A212" t="s">
        <v>47</v>
      </c>
      <c r="E212" s="29" t="s">
        <v>723</v>
      </c>
    </row>
    <row r="213" spans="1:16" ht="12.75">
      <c r="A213" s="18" t="s">
        <v>39</v>
      </c>
      <c s="23" t="s">
        <v>727</v>
      </c>
      <c s="23" t="s">
        <v>719</v>
      </c>
      <c s="18" t="s">
        <v>17</v>
      </c>
      <c s="24" t="s">
        <v>1068</v>
      </c>
      <c s="25" t="s">
        <v>170</v>
      </c>
      <c s="26">
        <v>103.242</v>
      </c>
      <c s="27">
        <v>0</v>
      </c>
      <c s="27">
        <f>ROUND(ROUND(H213,2)*ROUND(G213,3),2)</f>
      </c>
      <c r="O213">
        <f>(I213*21)/100</f>
      </c>
      <c t="s">
        <v>17</v>
      </c>
    </row>
    <row r="214" spans="1:5" ht="51">
      <c r="A214" s="28" t="s">
        <v>44</v>
      </c>
      <c r="E214" s="29" t="s">
        <v>1069</v>
      </c>
    </row>
    <row r="215" spans="1:5" ht="12.75">
      <c r="A215" s="30" t="s">
        <v>45</v>
      </c>
      <c r="E215" s="31" t="s">
        <v>1059</v>
      </c>
    </row>
    <row r="216" spans="1:5" ht="51">
      <c r="A216" t="s">
        <v>47</v>
      </c>
      <c r="E216" s="29" t="s">
        <v>723</v>
      </c>
    </row>
    <row r="217" spans="1:16" ht="12.75">
      <c r="A217" s="18" t="s">
        <v>39</v>
      </c>
      <c s="23" t="s">
        <v>732</v>
      </c>
      <c s="23" t="s">
        <v>719</v>
      </c>
      <c s="18" t="s">
        <v>16</v>
      </c>
      <c s="24" t="s">
        <v>720</v>
      </c>
      <c s="25" t="s">
        <v>170</v>
      </c>
      <c s="26">
        <v>25.541</v>
      </c>
      <c s="27">
        <v>0</v>
      </c>
      <c s="27">
        <f>ROUND(ROUND(H217,2)*ROUND(G217,3),2)</f>
      </c>
      <c r="O217">
        <f>(I217*21)/100</f>
      </c>
      <c t="s">
        <v>17</v>
      </c>
    </row>
    <row r="218" spans="1:5" ht="63.75">
      <c r="A218" s="28" t="s">
        <v>44</v>
      </c>
      <c r="E218" s="29" t="s">
        <v>1070</v>
      </c>
    </row>
    <row r="219" spans="1:5" ht="12.75">
      <c r="A219" s="30" t="s">
        <v>45</v>
      </c>
      <c r="E219" s="31" t="s">
        <v>1063</v>
      </c>
    </row>
    <row r="220" spans="1:5" ht="51">
      <c r="A220" t="s">
        <v>47</v>
      </c>
      <c r="E220" s="29" t="s">
        <v>723</v>
      </c>
    </row>
    <row r="221" spans="1:16" ht="12.75">
      <c r="A221" s="18" t="s">
        <v>39</v>
      </c>
      <c s="23" t="s">
        <v>735</v>
      </c>
      <c s="23" t="s">
        <v>719</v>
      </c>
      <c s="18" t="s">
        <v>27</v>
      </c>
      <c s="24" t="s">
        <v>1068</v>
      </c>
      <c s="25" t="s">
        <v>170</v>
      </c>
      <c s="26">
        <v>10.262</v>
      </c>
      <c s="27">
        <v>0</v>
      </c>
      <c s="27">
        <f>ROUND(ROUND(H221,2)*ROUND(G221,3),2)</f>
      </c>
      <c r="O221">
        <f>(I221*21)/100</f>
      </c>
      <c t="s">
        <v>17</v>
      </c>
    </row>
    <row r="222" spans="1:5" ht="51">
      <c r="A222" s="28" t="s">
        <v>44</v>
      </c>
      <c r="E222" s="29" t="s">
        <v>1071</v>
      </c>
    </row>
    <row r="223" spans="1:5" ht="12.75">
      <c r="A223" s="30" t="s">
        <v>45</v>
      </c>
      <c r="E223" s="31" t="s">
        <v>1072</v>
      </c>
    </row>
    <row r="224" spans="1:5" ht="51">
      <c r="A224" t="s">
        <v>47</v>
      </c>
      <c r="E224" s="29" t="s">
        <v>723</v>
      </c>
    </row>
    <row r="225" spans="1:16" ht="12.75">
      <c r="A225" s="18" t="s">
        <v>39</v>
      </c>
      <c s="23" t="s">
        <v>741</v>
      </c>
      <c s="23" t="s">
        <v>728</v>
      </c>
      <c s="18" t="s">
        <v>23</v>
      </c>
      <c s="24" t="s">
        <v>729</v>
      </c>
      <c s="25" t="s">
        <v>170</v>
      </c>
      <c s="26">
        <v>4044.606</v>
      </c>
      <c s="27">
        <v>0</v>
      </c>
      <c s="27">
        <f>ROUND(ROUND(H225,2)*ROUND(G225,3),2)</f>
      </c>
      <c r="O225">
        <f>(I225*21)/100</f>
      </c>
      <c t="s">
        <v>17</v>
      </c>
    </row>
    <row r="226" spans="1:5" ht="51">
      <c r="A226" s="28" t="s">
        <v>44</v>
      </c>
      <c r="E226" s="29" t="s">
        <v>1073</v>
      </c>
    </row>
    <row r="227" spans="1:5" ht="12.75">
      <c r="A227" s="30" t="s">
        <v>45</v>
      </c>
      <c r="E227" s="31" t="s">
        <v>1055</v>
      </c>
    </row>
    <row r="228" spans="1:5" ht="51">
      <c r="A228" t="s">
        <v>47</v>
      </c>
      <c r="E228" s="29" t="s">
        <v>723</v>
      </c>
    </row>
    <row r="229" spans="1:16" ht="12.75">
      <c r="A229" s="18" t="s">
        <v>39</v>
      </c>
      <c s="23" t="s">
        <v>746</v>
      </c>
      <c s="23" t="s">
        <v>728</v>
      </c>
      <c s="18" t="s">
        <v>17</v>
      </c>
      <c s="24" t="s">
        <v>729</v>
      </c>
      <c s="25" t="s">
        <v>170</v>
      </c>
      <c s="26">
        <v>103.242</v>
      </c>
      <c s="27">
        <v>0</v>
      </c>
      <c s="27">
        <f>ROUND(ROUND(H229,2)*ROUND(G229,3),2)</f>
      </c>
      <c r="O229">
        <f>(I229*21)/100</f>
      </c>
      <c t="s">
        <v>17</v>
      </c>
    </row>
    <row r="230" spans="1:5" ht="51">
      <c r="A230" s="28" t="s">
        <v>44</v>
      </c>
      <c r="E230" s="29" t="s">
        <v>1074</v>
      </c>
    </row>
    <row r="231" spans="1:5" ht="12.75">
      <c r="A231" s="30" t="s">
        <v>45</v>
      </c>
      <c r="E231" s="31" t="s">
        <v>1059</v>
      </c>
    </row>
    <row r="232" spans="1:5" ht="51">
      <c r="A232" t="s">
        <v>47</v>
      </c>
      <c r="E232" s="29" t="s">
        <v>723</v>
      </c>
    </row>
    <row r="233" spans="1:16" ht="12.75">
      <c r="A233" s="18" t="s">
        <v>39</v>
      </c>
      <c s="23" t="s">
        <v>748</v>
      </c>
      <c s="23" t="s">
        <v>728</v>
      </c>
      <c s="18" t="s">
        <v>16</v>
      </c>
      <c s="24" t="s">
        <v>729</v>
      </c>
      <c s="25" t="s">
        <v>170</v>
      </c>
      <c s="26">
        <v>25.541</v>
      </c>
      <c s="27">
        <v>0</v>
      </c>
      <c s="27">
        <f>ROUND(ROUND(H233,2)*ROUND(G233,3),2)</f>
      </c>
      <c r="O233">
        <f>(I233*21)/100</f>
      </c>
      <c t="s">
        <v>17</v>
      </c>
    </row>
    <row r="234" spans="1:5" ht="63.75">
      <c r="A234" s="28" t="s">
        <v>44</v>
      </c>
      <c r="E234" s="29" t="s">
        <v>1075</v>
      </c>
    </row>
    <row r="235" spans="1:5" ht="12.75">
      <c r="A235" s="30" t="s">
        <v>45</v>
      </c>
      <c r="E235" s="31" t="s">
        <v>1063</v>
      </c>
    </row>
    <row r="236" spans="1:5" ht="51">
      <c r="A236" t="s">
        <v>47</v>
      </c>
      <c r="E236" s="29" t="s">
        <v>723</v>
      </c>
    </row>
    <row r="237" spans="1:16" ht="12.75">
      <c r="A237" s="18" t="s">
        <v>39</v>
      </c>
      <c s="23" t="s">
        <v>752</v>
      </c>
      <c s="23" t="s">
        <v>728</v>
      </c>
      <c s="18" t="s">
        <v>27</v>
      </c>
      <c s="24" t="s">
        <v>729</v>
      </c>
      <c s="25" t="s">
        <v>170</v>
      </c>
      <c s="26">
        <v>20.696</v>
      </c>
      <c s="27">
        <v>0</v>
      </c>
      <c s="27">
        <f>ROUND(ROUND(H237,2)*ROUND(G237,3),2)</f>
      </c>
      <c r="O237">
        <f>(I237*21)/100</f>
      </c>
      <c t="s">
        <v>17</v>
      </c>
    </row>
    <row r="238" spans="1:5" ht="51">
      <c r="A238" s="28" t="s">
        <v>44</v>
      </c>
      <c r="E238" s="29" t="s">
        <v>1076</v>
      </c>
    </row>
    <row r="239" spans="1:5" ht="12.75">
      <c r="A239" s="30" t="s">
        <v>45</v>
      </c>
      <c r="E239" s="31" t="s">
        <v>1077</v>
      </c>
    </row>
    <row r="240" spans="1:5" ht="51">
      <c r="A240" t="s">
        <v>47</v>
      </c>
      <c r="E240" s="29" t="s">
        <v>723</v>
      </c>
    </row>
    <row r="241" spans="1:16" ht="12.75">
      <c r="A241" s="18" t="s">
        <v>39</v>
      </c>
      <c s="23" t="s">
        <v>754</v>
      </c>
      <c s="23" t="s">
        <v>736</v>
      </c>
      <c s="18" t="s">
        <v>41</v>
      </c>
      <c s="24" t="s">
        <v>737</v>
      </c>
      <c s="25" t="s">
        <v>170</v>
      </c>
      <c s="26">
        <v>3964.72</v>
      </c>
      <c s="27">
        <v>0</v>
      </c>
      <c s="27">
        <f>ROUND(ROUND(H241,2)*ROUND(G241,3),2)</f>
      </c>
      <c r="O241">
        <f>(I241*21)/100</f>
      </c>
      <c t="s">
        <v>17</v>
      </c>
    </row>
    <row r="242" spans="1:5" ht="51">
      <c r="A242" s="28" t="s">
        <v>44</v>
      </c>
      <c r="E242" s="29" t="s">
        <v>1078</v>
      </c>
    </row>
    <row r="243" spans="1:5" ht="12.75">
      <c r="A243" s="30" t="s">
        <v>45</v>
      </c>
      <c r="E243" s="31" t="s">
        <v>1079</v>
      </c>
    </row>
    <row r="244" spans="1:5" ht="51">
      <c r="A244" t="s">
        <v>47</v>
      </c>
      <c r="E244" s="29" t="s">
        <v>740</v>
      </c>
    </row>
    <row r="245" spans="1:16" ht="12.75">
      <c r="A245" s="18" t="s">
        <v>39</v>
      </c>
      <c s="23" t="s">
        <v>760</v>
      </c>
      <c s="23" t="s">
        <v>742</v>
      </c>
      <c s="18" t="s">
        <v>23</v>
      </c>
      <c s="24" t="s">
        <v>743</v>
      </c>
      <c s="25" t="s">
        <v>170</v>
      </c>
      <c s="26">
        <v>4044.606</v>
      </c>
      <c s="27">
        <v>0</v>
      </c>
      <c s="27">
        <f>ROUND(ROUND(H245,2)*ROUND(G245,3),2)</f>
      </c>
      <c r="O245">
        <f>(I245*21)/100</f>
      </c>
      <c t="s">
        <v>17</v>
      </c>
    </row>
    <row r="246" spans="1:5" ht="51">
      <c r="A246" s="28" t="s">
        <v>44</v>
      </c>
      <c r="E246" s="29" t="s">
        <v>1080</v>
      </c>
    </row>
    <row r="247" spans="1:5" ht="12.75">
      <c r="A247" s="30" t="s">
        <v>45</v>
      </c>
      <c r="E247" s="31" t="s">
        <v>1055</v>
      </c>
    </row>
    <row r="248" spans="1:5" ht="140.25">
      <c r="A248" t="s">
        <v>47</v>
      </c>
      <c r="E248" s="29" t="s">
        <v>745</v>
      </c>
    </row>
    <row r="249" spans="1:16" ht="12.75">
      <c r="A249" s="18" t="s">
        <v>39</v>
      </c>
      <c s="23" t="s">
        <v>766</v>
      </c>
      <c s="23" t="s">
        <v>742</v>
      </c>
      <c s="18" t="s">
        <v>17</v>
      </c>
      <c s="24" t="s">
        <v>1081</v>
      </c>
      <c s="25" t="s">
        <v>170</v>
      </c>
      <c s="26">
        <v>103.242</v>
      </c>
      <c s="27">
        <v>0</v>
      </c>
      <c s="27">
        <f>ROUND(ROUND(H249,2)*ROUND(G249,3),2)</f>
      </c>
      <c r="O249">
        <f>(I249*21)/100</f>
      </c>
      <c t="s">
        <v>17</v>
      </c>
    </row>
    <row r="250" spans="1:5" ht="63.75">
      <c r="A250" s="28" t="s">
        <v>44</v>
      </c>
      <c r="E250" s="29" t="s">
        <v>1082</v>
      </c>
    </row>
    <row r="251" spans="1:5" ht="12.75">
      <c r="A251" s="30" t="s">
        <v>45</v>
      </c>
      <c r="E251" s="31" t="s">
        <v>1059</v>
      </c>
    </row>
    <row r="252" spans="1:5" ht="140.25">
      <c r="A252" t="s">
        <v>47</v>
      </c>
      <c r="E252" s="29" t="s">
        <v>745</v>
      </c>
    </row>
    <row r="253" spans="1:16" ht="12.75">
      <c r="A253" s="18" t="s">
        <v>39</v>
      </c>
      <c s="23" t="s">
        <v>772</v>
      </c>
      <c s="23" t="s">
        <v>742</v>
      </c>
      <c s="18" t="s">
        <v>16</v>
      </c>
      <c s="24" t="s">
        <v>1081</v>
      </c>
      <c s="25" t="s">
        <v>170</v>
      </c>
      <c s="26">
        <v>25.541</v>
      </c>
      <c s="27">
        <v>0</v>
      </c>
      <c s="27">
        <f>ROUND(ROUND(H253,2)*ROUND(G253,3),2)</f>
      </c>
      <c r="O253">
        <f>(I253*21)/100</f>
      </c>
      <c t="s">
        <v>17</v>
      </c>
    </row>
    <row r="254" spans="1:5" ht="63.75">
      <c r="A254" s="28" t="s">
        <v>44</v>
      </c>
      <c r="E254" s="29" t="s">
        <v>1083</v>
      </c>
    </row>
    <row r="255" spans="1:5" ht="12.75">
      <c r="A255" s="30" t="s">
        <v>45</v>
      </c>
      <c r="E255" s="31" t="s">
        <v>1063</v>
      </c>
    </row>
    <row r="256" spans="1:5" ht="140.25">
      <c r="A256" t="s">
        <v>47</v>
      </c>
      <c r="E256" s="29" t="s">
        <v>745</v>
      </c>
    </row>
    <row r="257" spans="1:16" ht="12.75">
      <c r="A257" s="18" t="s">
        <v>39</v>
      </c>
      <c s="23" t="s">
        <v>778</v>
      </c>
      <c s="23" t="s">
        <v>742</v>
      </c>
      <c s="18" t="s">
        <v>27</v>
      </c>
      <c s="24" t="s">
        <v>743</v>
      </c>
      <c s="25" t="s">
        <v>170</v>
      </c>
      <c s="26">
        <v>20.696</v>
      </c>
      <c s="27">
        <v>0</v>
      </c>
      <c s="27">
        <f>ROUND(ROUND(H257,2)*ROUND(G257,3),2)</f>
      </c>
      <c r="O257">
        <f>(I257*21)/100</f>
      </c>
      <c t="s">
        <v>17</v>
      </c>
    </row>
    <row r="258" spans="1:5" ht="51">
      <c r="A258" s="28" t="s">
        <v>44</v>
      </c>
      <c r="E258" s="29" t="s">
        <v>1084</v>
      </c>
    </row>
    <row r="259" spans="1:5" ht="12.75">
      <c r="A259" s="30" t="s">
        <v>45</v>
      </c>
      <c r="E259" s="31" t="s">
        <v>1077</v>
      </c>
    </row>
    <row r="260" spans="1:5" ht="140.25">
      <c r="A260" t="s">
        <v>47</v>
      </c>
      <c r="E260" s="29" t="s">
        <v>745</v>
      </c>
    </row>
    <row r="261" spans="1:16" ht="12.75">
      <c r="A261" s="18" t="s">
        <v>39</v>
      </c>
      <c s="23" t="s">
        <v>783</v>
      </c>
      <c s="23" t="s">
        <v>749</v>
      </c>
      <c s="18" t="s">
        <v>23</v>
      </c>
      <c s="24" t="s">
        <v>1085</v>
      </c>
      <c s="25" t="s">
        <v>170</v>
      </c>
      <c s="26">
        <v>4044.606</v>
      </c>
      <c s="27">
        <v>0</v>
      </c>
      <c s="27">
        <f>ROUND(ROUND(H261,2)*ROUND(G261,3),2)</f>
      </c>
      <c r="O261">
        <f>(I261*21)/100</f>
      </c>
      <c t="s">
        <v>17</v>
      </c>
    </row>
    <row r="262" spans="1:5" ht="51">
      <c r="A262" s="28" t="s">
        <v>44</v>
      </c>
      <c r="E262" s="29" t="s">
        <v>1086</v>
      </c>
    </row>
    <row r="263" spans="1:5" ht="12.75">
      <c r="A263" s="30" t="s">
        <v>45</v>
      </c>
      <c r="E263" s="31" t="s">
        <v>1055</v>
      </c>
    </row>
    <row r="264" spans="1:5" ht="140.25">
      <c r="A264" t="s">
        <v>47</v>
      </c>
      <c r="E264" s="29" t="s">
        <v>745</v>
      </c>
    </row>
    <row r="265" spans="1:16" ht="12.75">
      <c r="A265" s="18" t="s">
        <v>39</v>
      </c>
      <c s="23" t="s">
        <v>788</v>
      </c>
      <c s="23" t="s">
        <v>749</v>
      </c>
      <c s="18" t="s">
        <v>17</v>
      </c>
      <c s="24" t="s">
        <v>750</v>
      </c>
      <c s="25" t="s">
        <v>170</v>
      </c>
      <c s="26">
        <v>103.242</v>
      </c>
      <c s="27">
        <v>0</v>
      </c>
      <c s="27">
        <f>ROUND(ROUND(H265,2)*ROUND(G265,3),2)</f>
      </c>
      <c r="O265">
        <f>(I265*21)/100</f>
      </c>
      <c t="s">
        <v>17</v>
      </c>
    </row>
    <row r="266" spans="1:5" ht="51">
      <c r="A266" s="28" t="s">
        <v>44</v>
      </c>
      <c r="E266" s="29" t="s">
        <v>1087</v>
      </c>
    </row>
    <row r="267" spans="1:5" ht="12.75">
      <c r="A267" s="30" t="s">
        <v>45</v>
      </c>
      <c r="E267" s="31" t="s">
        <v>1059</v>
      </c>
    </row>
    <row r="268" spans="1:5" ht="140.25">
      <c r="A268" t="s">
        <v>47</v>
      </c>
      <c r="E268" s="29" t="s">
        <v>745</v>
      </c>
    </row>
    <row r="269" spans="1:16" ht="12.75">
      <c r="A269" s="18" t="s">
        <v>39</v>
      </c>
      <c s="23" t="s">
        <v>793</v>
      </c>
      <c s="23" t="s">
        <v>749</v>
      </c>
      <c s="18" t="s">
        <v>16</v>
      </c>
      <c s="24" t="s">
        <v>750</v>
      </c>
      <c s="25" t="s">
        <v>170</v>
      </c>
      <c s="26">
        <v>25.541</v>
      </c>
      <c s="27">
        <v>0</v>
      </c>
      <c s="27">
        <f>ROUND(ROUND(H269,2)*ROUND(G269,3),2)</f>
      </c>
      <c r="O269">
        <f>(I269*21)/100</f>
      </c>
      <c t="s">
        <v>17</v>
      </c>
    </row>
    <row r="270" spans="1:5" ht="63.75">
      <c r="A270" s="28" t="s">
        <v>44</v>
      </c>
      <c r="E270" s="29" t="s">
        <v>1088</v>
      </c>
    </row>
    <row r="271" spans="1:5" ht="12.75">
      <c r="A271" s="30" t="s">
        <v>45</v>
      </c>
      <c r="E271" s="31" t="s">
        <v>1063</v>
      </c>
    </row>
    <row r="272" spans="1:5" ht="140.25">
      <c r="A272" t="s">
        <v>47</v>
      </c>
      <c r="E272" s="29" t="s">
        <v>745</v>
      </c>
    </row>
    <row r="273" spans="1:16" ht="12.75">
      <c r="A273" s="18" t="s">
        <v>39</v>
      </c>
      <c s="23" t="s">
        <v>798</v>
      </c>
      <c s="23" t="s">
        <v>749</v>
      </c>
      <c s="18" t="s">
        <v>27</v>
      </c>
      <c s="24" t="s">
        <v>750</v>
      </c>
      <c s="25" t="s">
        <v>170</v>
      </c>
      <c s="26">
        <v>10.262</v>
      </c>
      <c s="27">
        <v>0</v>
      </c>
      <c s="27">
        <f>ROUND(ROUND(H273,2)*ROUND(G273,3),2)</f>
      </c>
      <c r="O273">
        <f>(I273*21)/100</f>
      </c>
      <c t="s">
        <v>17</v>
      </c>
    </row>
    <row r="274" spans="1:5" ht="51">
      <c r="A274" s="28" t="s">
        <v>44</v>
      </c>
      <c r="E274" s="29" t="s">
        <v>1089</v>
      </c>
    </row>
    <row r="275" spans="1:5" ht="12.75">
      <c r="A275" s="30" t="s">
        <v>45</v>
      </c>
      <c r="E275" s="31" t="s">
        <v>1072</v>
      </c>
    </row>
    <row r="276" spans="1:5" ht="140.25">
      <c r="A276" t="s">
        <v>47</v>
      </c>
      <c r="E276" s="29" t="s">
        <v>745</v>
      </c>
    </row>
    <row r="277" spans="1:16" ht="12.75">
      <c r="A277" s="18" t="s">
        <v>39</v>
      </c>
      <c s="23" t="s">
        <v>803</v>
      </c>
      <c s="23" t="s">
        <v>755</v>
      </c>
      <c s="18" t="s">
        <v>41</v>
      </c>
      <c s="24" t="s">
        <v>756</v>
      </c>
      <c s="25" t="s">
        <v>170</v>
      </c>
      <c s="26">
        <v>132.607</v>
      </c>
      <c s="27">
        <v>0</v>
      </c>
      <c s="27">
        <f>ROUND(ROUND(H277,2)*ROUND(G277,3),2)</f>
      </c>
      <c r="O277">
        <f>(I277*21)/100</f>
      </c>
      <c t="s">
        <v>17</v>
      </c>
    </row>
    <row r="278" spans="1:5" ht="76.5">
      <c r="A278" s="28" t="s">
        <v>44</v>
      </c>
      <c r="E278" s="29" t="s">
        <v>1090</v>
      </c>
    </row>
    <row r="279" spans="1:5" ht="12.75">
      <c r="A279" s="30" t="s">
        <v>45</v>
      </c>
      <c r="E279" s="31" t="s">
        <v>1091</v>
      </c>
    </row>
    <row r="280" spans="1:5" ht="153">
      <c r="A280" t="s">
        <v>47</v>
      </c>
      <c r="E280" s="29" t="s">
        <v>759</v>
      </c>
    </row>
    <row r="281" spans="1:16" ht="12.75">
      <c r="A281" s="18" t="s">
        <v>39</v>
      </c>
      <c s="23" t="s">
        <v>808</v>
      </c>
      <c s="23" t="s">
        <v>761</v>
      </c>
      <c s="18" t="s">
        <v>41</v>
      </c>
      <c s="24" t="s">
        <v>762</v>
      </c>
      <c s="25" t="s">
        <v>104</v>
      </c>
      <c s="26">
        <v>21.26</v>
      </c>
      <c s="27">
        <v>0</v>
      </c>
      <c s="27">
        <f>ROUND(ROUND(H281,2)*ROUND(G281,3),2)</f>
      </c>
      <c r="O281">
        <f>(I281*21)/100</f>
      </c>
      <c t="s">
        <v>17</v>
      </c>
    </row>
    <row r="282" spans="1:5" ht="51">
      <c r="A282" s="28" t="s">
        <v>44</v>
      </c>
      <c r="E282" s="29" t="s">
        <v>1092</v>
      </c>
    </row>
    <row r="283" spans="1:5" ht="12.75">
      <c r="A283" s="30" t="s">
        <v>45</v>
      </c>
      <c r="E283" s="31" t="s">
        <v>1093</v>
      </c>
    </row>
    <row r="284" spans="1:5" ht="38.25">
      <c r="A284" t="s">
        <v>47</v>
      </c>
      <c r="E284" s="29" t="s">
        <v>765</v>
      </c>
    </row>
    <row r="285" spans="1:18" ht="12.75" customHeight="1">
      <c r="A285" s="5" t="s">
        <v>37</v>
      </c>
      <c s="5"/>
      <c s="35" t="s">
        <v>80</v>
      </c>
      <c s="5"/>
      <c s="21" t="s">
        <v>771</v>
      </c>
      <c s="5"/>
      <c s="5"/>
      <c s="5"/>
      <c s="36">
        <f>0+Q285</f>
      </c>
      <c r="O285">
        <f>0+R285</f>
      </c>
      <c r="Q285">
        <f>0+I286+I290+I294+I298</f>
      </c>
      <c>
        <f>0+O286+O290+O294+O298</f>
      </c>
    </row>
    <row r="286" spans="1:16" ht="12.75">
      <c r="A286" s="18" t="s">
        <v>39</v>
      </c>
      <c s="23" t="s">
        <v>814</v>
      </c>
      <c s="23" t="s">
        <v>773</v>
      </c>
      <c s="18" t="s">
        <v>41</v>
      </c>
      <c s="24" t="s">
        <v>1094</v>
      </c>
      <c s="25" t="s">
        <v>104</v>
      </c>
      <c s="26">
        <v>115.1</v>
      </c>
      <c s="27">
        <v>0</v>
      </c>
      <c s="27">
        <f>ROUND(ROUND(H286,2)*ROUND(G286,3),2)</f>
      </c>
      <c r="O286">
        <f>(I286*21)/100</f>
      </c>
      <c t="s">
        <v>17</v>
      </c>
    </row>
    <row r="287" spans="1:5" ht="409.5">
      <c r="A287" s="28" t="s">
        <v>44</v>
      </c>
      <c r="E287" s="29" t="s">
        <v>1095</v>
      </c>
    </row>
    <row r="288" spans="1:5" ht="25.5">
      <c r="A288" s="30" t="s">
        <v>45</v>
      </c>
      <c r="E288" s="31" t="s">
        <v>1096</v>
      </c>
    </row>
    <row r="289" spans="1:5" ht="255">
      <c r="A289" t="s">
        <v>47</v>
      </c>
      <c r="E289" s="29" t="s">
        <v>777</v>
      </c>
    </row>
    <row r="290" spans="1:16" ht="12.75">
      <c r="A290" s="18" t="s">
        <v>39</v>
      </c>
      <c s="23" t="s">
        <v>817</v>
      </c>
      <c s="23" t="s">
        <v>784</v>
      </c>
      <c s="18" t="s">
        <v>41</v>
      </c>
      <c s="24" t="s">
        <v>785</v>
      </c>
      <c s="25" t="s">
        <v>111</v>
      </c>
      <c s="26">
        <v>19</v>
      </c>
      <c s="27">
        <v>0</v>
      </c>
      <c s="27">
        <f>ROUND(ROUND(H290,2)*ROUND(G290,3),2)</f>
      </c>
      <c r="O290">
        <f>(I290*21)/100</f>
      </c>
      <c t="s">
        <v>17</v>
      </c>
    </row>
    <row r="291" spans="1:5" ht="293.25">
      <c r="A291" s="28" t="s">
        <v>44</v>
      </c>
      <c r="E291" s="29" t="s">
        <v>1097</v>
      </c>
    </row>
    <row r="292" spans="1:5" ht="12.75">
      <c r="A292" s="30" t="s">
        <v>45</v>
      </c>
      <c r="E292" s="31" t="s">
        <v>416</v>
      </c>
    </row>
    <row r="293" spans="1:5" ht="89.25">
      <c r="A293" t="s">
        <v>47</v>
      </c>
      <c r="E293" s="29" t="s">
        <v>787</v>
      </c>
    </row>
    <row r="294" spans="1:16" ht="12.75">
      <c r="A294" s="18" t="s">
        <v>39</v>
      </c>
      <c s="23" t="s">
        <v>821</v>
      </c>
      <c s="23" t="s">
        <v>789</v>
      </c>
      <c s="18" t="s">
        <v>41</v>
      </c>
      <c s="24" t="s">
        <v>790</v>
      </c>
      <c s="25" t="s">
        <v>111</v>
      </c>
      <c s="26">
        <v>19</v>
      </c>
      <c s="27">
        <v>0</v>
      </c>
      <c s="27">
        <f>ROUND(ROUND(H294,2)*ROUND(G294,3),2)</f>
      </c>
      <c r="O294">
        <f>(I294*21)/100</f>
      </c>
      <c t="s">
        <v>17</v>
      </c>
    </row>
    <row r="295" spans="1:5" ht="293.25">
      <c r="A295" s="28" t="s">
        <v>44</v>
      </c>
      <c r="E295" s="29" t="s">
        <v>1098</v>
      </c>
    </row>
    <row r="296" spans="1:5" ht="12.75">
      <c r="A296" s="30" t="s">
        <v>45</v>
      </c>
      <c r="E296" s="31" t="s">
        <v>416</v>
      </c>
    </row>
    <row r="297" spans="1:5" ht="76.5">
      <c r="A297" t="s">
        <v>47</v>
      </c>
      <c r="E297" s="29" t="s">
        <v>1099</v>
      </c>
    </row>
    <row r="298" spans="1:16" ht="12.75">
      <c r="A298" s="18" t="s">
        <v>39</v>
      </c>
      <c s="23" t="s">
        <v>827</v>
      </c>
      <c s="23" t="s">
        <v>804</v>
      </c>
      <c s="18" t="s">
        <v>41</v>
      </c>
      <c s="24" t="s">
        <v>805</v>
      </c>
      <c s="25" t="s">
        <v>111</v>
      </c>
      <c s="26">
        <v>5</v>
      </c>
      <c s="27">
        <v>0</v>
      </c>
      <c s="27">
        <f>ROUND(ROUND(H298,2)*ROUND(G298,3),2)</f>
      </c>
      <c r="O298">
        <f>(I298*21)/100</f>
      </c>
      <c t="s">
        <v>17</v>
      </c>
    </row>
    <row r="299" spans="1:5" ht="25.5">
      <c r="A299" s="28" t="s">
        <v>44</v>
      </c>
      <c r="E299" s="29" t="s">
        <v>1100</v>
      </c>
    </row>
    <row r="300" spans="1:5" ht="12.75">
      <c r="A300" s="30" t="s">
        <v>45</v>
      </c>
      <c r="E300" s="31" t="s">
        <v>1101</v>
      </c>
    </row>
    <row r="301" spans="1:5" ht="25.5">
      <c r="A301" t="s">
        <v>47</v>
      </c>
      <c r="E301" s="29" t="s">
        <v>807</v>
      </c>
    </row>
    <row r="302" spans="1:18" ht="12.75" customHeight="1">
      <c r="A302" s="5" t="s">
        <v>37</v>
      </c>
      <c s="5"/>
      <c s="35" t="s">
        <v>34</v>
      </c>
      <c s="5"/>
      <c s="21" t="s">
        <v>108</v>
      </c>
      <c s="5"/>
      <c s="5"/>
      <c s="5"/>
      <c s="36">
        <f>0+Q302</f>
      </c>
      <c r="O302">
        <f>0+R302</f>
      </c>
      <c r="Q302">
        <f>0+I303+I307+I311+I315+I319+I323+I327+I331+I335+I339+I343+I347+I351+I355+I359+I363+I367+I371+I375+I379+I383+I387+I391</f>
      </c>
      <c>
        <f>0+O303+O307+O311+O315+O319+O323+O327+O331+O335+O339+O343+O347+O351+O355+O359+O363+O367+O371+O375+O379+O383+O387+O391</f>
      </c>
    </row>
    <row r="303" spans="1:16" ht="25.5">
      <c r="A303" s="18" t="s">
        <v>39</v>
      </c>
      <c s="23" t="s">
        <v>831</v>
      </c>
      <c s="23" t="s">
        <v>818</v>
      </c>
      <c s="18" t="s">
        <v>41</v>
      </c>
      <c s="24" t="s">
        <v>819</v>
      </c>
      <c s="25" t="s">
        <v>111</v>
      </c>
      <c s="26">
        <v>21</v>
      </c>
      <c s="27">
        <v>0</v>
      </c>
      <c s="27">
        <f>ROUND(ROUND(H303,2)*ROUND(G303,3),2)</f>
      </c>
      <c r="O303">
        <f>(I303*21)/100</f>
      </c>
      <c t="s">
        <v>17</v>
      </c>
    </row>
    <row r="304" spans="1:5" ht="216.75">
      <c r="A304" s="28" t="s">
        <v>44</v>
      </c>
      <c r="E304" s="29" t="s">
        <v>1102</v>
      </c>
    </row>
    <row r="305" spans="1:5" ht="12.75">
      <c r="A305" s="30" t="s">
        <v>45</v>
      </c>
      <c r="E305" s="31" t="s">
        <v>1103</v>
      </c>
    </row>
    <row r="306" spans="1:5" ht="25.5">
      <c r="A306" t="s">
        <v>47</v>
      </c>
      <c r="E306" s="29" t="s">
        <v>119</v>
      </c>
    </row>
    <row r="307" spans="1:16" ht="25.5">
      <c r="A307" s="18" t="s">
        <v>39</v>
      </c>
      <c s="23" t="s">
        <v>836</v>
      </c>
      <c s="23" t="s">
        <v>822</v>
      </c>
      <c s="18" t="s">
        <v>41</v>
      </c>
      <c s="24" t="s">
        <v>823</v>
      </c>
      <c s="25" t="s">
        <v>111</v>
      </c>
      <c s="26">
        <v>25</v>
      </c>
      <c s="27">
        <v>0</v>
      </c>
      <c s="27">
        <f>ROUND(ROUND(H307,2)*ROUND(G307,3),2)</f>
      </c>
      <c r="O307">
        <f>(I307*21)/100</f>
      </c>
      <c t="s">
        <v>17</v>
      </c>
    </row>
    <row r="308" spans="1:5" ht="229.5">
      <c r="A308" s="28" t="s">
        <v>44</v>
      </c>
      <c r="E308" s="29" t="s">
        <v>1104</v>
      </c>
    </row>
    <row r="309" spans="1:5" ht="12.75">
      <c r="A309" s="30" t="s">
        <v>45</v>
      </c>
      <c r="E309" s="31" t="s">
        <v>1105</v>
      </c>
    </row>
    <row r="310" spans="1:5" ht="25.5">
      <c r="A310" t="s">
        <v>47</v>
      </c>
      <c r="E310" s="29" t="s">
        <v>826</v>
      </c>
    </row>
    <row r="311" spans="1:16" ht="25.5">
      <c r="A311" s="18" t="s">
        <v>39</v>
      </c>
      <c s="23" t="s">
        <v>841</v>
      </c>
      <c s="23" t="s">
        <v>828</v>
      </c>
      <c s="18" t="s">
        <v>41</v>
      </c>
      <c s="24" t="s">
        <v>829</v>
      </c>
      <c s="25" t="s">
        <v>111</v>
      </c>
      <c s="26">
        <v>2</v>
      </c>
      <c s="27">
        <v>0</v>
      </c>
      <c s="27">
        <f>ROUND(ROUND(H311,2)*ROUND(G311,3),2)</f>
      </c>
      <c r="O311">
        <f>(I311*21)/100</f>
      </c>
      <c t="s">
        <v>17</v>
      </c>
    </row>
    <row r="312" spans="1:5" ht="38.25">
      <c r="A312" s="28" t="s">
        <v>44</v>
      </c>
      <c r="E312" s="29" t="s">
        <v>1106</v>
      </c>
    </row>
    <row r="313" spans="1:5" ht="12.75">
      <c r="A313" s="30" t="s">
        <v>45</v>
      </c>
      <c r="E313" s="31" t="s">
        <v>131</v>
      </c>
    </row>
    <row r="314" spans="1:5" ht="25.5">
      <c r="A314" t="s">
        <v>47</v>
      </c>
      <c r="E314" s="29" t="s">
        <v>826</v>
      </c>
    </row>
    <row r="315" spans="1:16" ht="25.5">
      <c r="A315" s="18" t="s">
        <v>39</v>
      </c>
      <c s="23" t="s">
        <v>843</v>
      </c>
      <c s="23" t="s">
        <v>837</v>
      </c>
      <c s="18" t="s">
        <v>41</v>
      </c>
      <c s="24" t="s">
        <v>838</v>
      </c>
      <c s="25" t="s">
        <v>111</v>
      </c>
      <c s="26">
        <v>20</v>
      </c>
      <c s="27">
        <v>0</v>
      </c>
      <c s="27">
        <f>ROUND(ROUND(H315,2)*ROUND(G315,3),2)</f>
      </c>
      <c r="O315">
        <f>(I315*21)/100</f>
      </c>
      <c t="s">
        <v>17</v>
      </c>
    </row>
    <row r="316" spans="1:5" ht="25.5">
      <c r="A316" s="28" t="s">
        <v>44</v>
      </c>
      <c r="E316" s="29" t="s">
        <v>1107</v>
      </c>
    </row>
    <row r="317" spans="1:5" ht="12.75">
      <c r="A317" s="30" t="s">
        <v>45</v>
      </c>
      <c r="E317" s="31" t="s">
        <v>1108</v>
      </c>
    </row>
    <row r="318" spans="1:5" ht="38.25">
      <c r="A318" t="s">
        <v>47</v>
      </c>
      <c r="E318" s="29" t="s">
        <v>840</v>
      </c>
    </row>
    <row r="319" spans="1:16" ht="12.75">
      <c r="A319" s="18" t="s">
        <v>39</v>
      </c>
      <c s="23" t="s">
        <v>849</v>
      </c>
      <c s="23" t="s">
        <v>157</v>
      </c>
      <c s="18" t="s">
        <v>41</v>
      </c>
      <c s="24" t="s">
        <v>158</v>
      </c>
      <c s="25" t="s">
        <v>111</v>
      </c>
      <c s="26">
        <v>14</v>
      </c>
      <c s="27">
        <v>0</v>
      </c>
      <c s="27">
        <f>ROUND(ROUND(H319,2)*ROUND(G319,3),2)</f>
      </c>
      <c r="O319">
        <f>(I319*21)/100</f>
      </c>
      <c t="s">
        <v>17</v>
      </c>
    </row>
    <row r="320" spans="1:5" ht="38.25">
      <c r="A320" s="28" t="s">
        <v>44</v>
      </c>
      <c r="E320" s="29" t="s">
        <v>1109</v>
      </c>
    </row>
    <row r="321" spans="1:5" ht="12.75">
      <c r="A321" s="30" t="s">
        <v>45</v>
      </c>
      <c r="E321" s="31" t="s">
        <v>1110</v>
      </c>
    </row>
    <row r="322" spans="1:5" ht="25.5">
      <c r="A322" t="s">
        <v>47</v>
      </c>
      <c r="E322" s="29" t="s">
        <v>119</v>
      </c>
    </row>
    <row r="323" spans="1:16" ht="25.5">
      <c r="A323" s="18" t="s">
        <v>39</v>
      </c>
      <c s="23" t="s">
        <v>852</v>
      </c>
      <c s="23" t="s">
        <v>844</v>
      </c>
      <c s="18" t="s">
        <v>23</v>
      </c>
      <c s="24" t="s">
        <v>845</v>
      </c>
      <c s="25" t="s">
        <v>170</v>
      </c>
      <c s="26">
        <v>19.582</v>
      </c>
      <c s="27">
        <v>0</v>
      </c>
      <c s="27">
        <f>ROUND(ROUND(H323,2)*ROUND(G323,3),2)</f>
      </c>
      <c r="O323">
        <f>(I323*21)/100</f>
      </c>
      <c t="s">
        <v>17</v>
      </c>
    </row>
    <row r="324" spans="1:5" ht="63.75">
      <c r="A324" s="28" t="s">
        <v>44</v>
      </c>
      <c r="E324" s="29" t="s">
        <v>1111</v>
      </c>
    </row>
    <row r="325" spans="1:5" ht="12.75">
      <c r="A325" s="30" t="s">
        <v>45</v>
      </c>
      <c r="E325" s="31" t="s">
        <v>1112</v>
      </c>
    </row>
    <row r="326" spans="1:5" ht="38.25">
      <c r="A326" t="s">
        <v>47</v>
      </c>
      <c r="E326" s="29" t="s">
        <v>848</v>
      </c>
    </row>
    <row r="327" spans="1:16" ht="25.5">
      <c r="A327" s="18" t="s">
        <v>39</v>
      </c>
      <c s="23" t="s">
        <v>855</v>
      </c>
      <c s="23" t="s">
        <v>844</v>
      </c>
      <c s="18" t="s">
        <v>17</v>
      </c>
      <c s="24" t="s">
        <v>845</v>
      </c>
      <c s="25" t="s">
        <v>170</v>
      </c>
      <c s="26">
        <v>6.772</v>
      </c>
      <c s="27">
        <v>0</v>
      </c>
      <c s="27">
        <f>ROUND(ROUND(H327,2)*ROUND(G327,3),2)</f>
      </c>
      <c r="O327">
        <f>(I327*21)/100</f>
      </c>
      <c t="s">
        <v>17</v>
      </c>
    </row>
    <row r="328" spans="1:5" ht="63.75">
      <c r="A328" s="28" t="s">
        <v>44</v>
      </c>
      <c r="E328" s="29" t="s">
        <v>1113</v>
      </c>
    </row>
    <row r="329" spans="1:5" ht="12.75">
      <c r="A329" s="30" t="s">
        <v>45</v>
      </c>
      <c r="E329" s="31" t="s">
        <v>1114</v>
      </c>
    </row>
    <row r="330" spans="1:5" ht="38.25">
      <c r="A330" t="s">
        <v>47</v>
      </c>
      <c r="E330" s="29" t="s">
        <v>848</v>
      </c>
    </row>
    <row r="331" spans="1:16" ht="25.5">
      <c r="A331" s="18" t="s">
        <v>39</v>
      </c>
      <c s="23" t="s">
        <v>858</v>
      </c>
      <c s="23" t="s">
        <v>844</v>
      </c>
      <c s="18" t="s">
        <v>16</v>
      </c>
      <c s="24" t="s">
        <v>845</v>
      </c>
      <c s="25" t="s">
        <v>170</v>
      </c>
      <c s="26">
        <v>6.8</v>
      </c>
      <c s="27">
        <v>0</v>
      </c>
      <c s="27">
        <f>ROUND(ROUND(H331,2)*ROUND(G331,3),2)</f>
      </c>
      <c r="O331">
        <f>(I331*21)/100</f>
      </c>
      <c t="s">
        <v>17</v>
      </c>
    </row>
    <row r="332" spans="1:5" ht="63.75">
      <c r="A332" s="28" t="s">
        <v>44</v>
      </c>
      <c r="E332" s="29" t="s">
        <v>1115</v>
      </c>
    </row>
    <row r="333" spans="1:5" ht="12.75">
      <c r="A333" s="30" t="s">
        <v>45</v>
      </c>
      <c r="E333" s="31" t="s">
        <v>1116</v>
      </c>
    </row>
    <row r="334" spans="1:5" ht="38.25">
      <c r="A334" t="s">
        <v>47</v>
      </c>
      <c r="E334" s="29" t="s">
        <v>848</v>
      </c>
    </row>
    <row r="335" spans="1:16" ht="25.5">
      <c r="A335" s="18" t="s">
        <v>39</v>
      </c>
      <c s="23" t="s">
        <v>862</v>
      </c>
      <c s="23" t="s">
        <v>844</v>
      </c>
      <c s="18" t="s">
        <v>27</v>
      </c>
      <c s="24" t="s">
        <v>845</v>
      </c>
      <c s="25" t="s">
        <v>170</v>
      </c>
      <c s="26">
        <v>8.586</v>
      </c>
      <c s="27">
        <v>0</v>
      </c>
      <c s="27">
        <f>ROUND(ROUND(H335,2)*ROUND(G335,3),2)</f>
      </c>
      <c r="O335">
        <f>(I335*21)/100</f>
      </c>
      <c t="s">
        <v>17</v>
      </c>
    </row>
    <row r="336" spans="1:5" ht="63.75">
      <c r="A336" s="28" t="s">
        <v>44</v>
      </c>
      <c r="E336" s="29" t="s">
        <v>1117</v>
      </c>
    </row>
    <row r="337" spans="1:5" ht="12.75">
      <c r="A337" s="30" t="s">
        <v>45</v>
      </c>
      <c r="E337" s="31" t="s">
        <v>1118</v>
      </c>
    </row>
    <row r="338" spans="1:5" ht="38.25">
      <c r="A338" t="s">
        <v>47</v>
      </c>
      <c r="E338" s="29" t="s">
        <v>848</v>
      </c>
    </row>
    <row r="339" spans="1:16" ht="25.5">
      <c r="A339" s="18" t="s">
        <v>39</v>
      </c>
      <c s="23" t="s">
        <v>864</v>
      </c>
      <c s="23" t="s">
        <v>859</v>
      </c>
      <c s="18" t="s">
        <v>23</v>
      </c>
      <c s="24" t="s">
        <v>860</v>
      </c>
      <c s="25" t="s">
        <v>170</v>
      </c>
      <c s="26">
        <v>19.582</v>
      </c>
      <c s="27">
        <v>0</v>
      </c>
      <c s="27">
        <f>ROUND(ROUND(H339,2)*ROUND(G339,3),2)</f>
      </c>
      <c r="O339">
        <f>(I339*21)/100</f>
      </c>
      <c t="s">
        <v>17</v>
      </c>
    </row>
    <row r="340" spans="1:5" ht="63.75">
      <c r="A340" s="28" t="s">
        <v>44</v>
      </c>
      <c r="E340" s="29" t="s">
        <v>1119</v>
      </c>
    </row>
    <row r="341" spans="1:5" ht="12.75">
      <c r="A341" s="30" t="s">
        <v>45</v>
      </c>
      <c r="E341" s="31" t="s">
        <v>1112</v>
      </c>
    </row>
    <row r="342" spans="1:5" ht="38.25">
      <c r="A342" t="s">
        <v>47</v>
      </c>
      <c r="E342" s="29" t="s">
        <v>848</v>
      </c>
    </row>
    <row r="343" spans="1:16" ht="25.5">
      <c r="A343" s="18" t="s">
        <v>39</v>
      </c>
      <c s="23" t="s">
        <v>866</v>
      </c>
      <c s="23" t="s">
        <v>859</v>
      </c>
      <c s="18" t="s">
        <v>17</v>
      </c>
      <c s="24" t="s">
        <v>860</v>
      </c>
      <c s="25" t="s">
        <v>170</v>
      </c>
      <c s="26">
        <v>6.772</v>
      </c>
      <c s="27">
        <v>0</v>
      </c>
      <c s="27">
        <f>ROUND(ROUND(H343,2)*ROUND(G343,3),2)</f>
      </c>
      <c r="O343">
        <f>(I343*21)/100</f>
      </c>
      <c t="s">
        <v>17</v>
      </c>
    </row>
    <row r="344" spans="1:5" ht="63.75">
      <c r="A344" s="28" t="s">
        <v>44</v>
      </c>
      <c r="E344" s="29" t="s">
        <v>1120</v>
      </c>
    </row>
    <row r="345" spans="1:5" ht="12.75">
      <c r="A345" s="30" t="s">
        <v>45</v>
      </c>
      <c r="E345" s="31" t="s">
        <v>1114</v>
      </c>
    </row>
    <row r="346" spans="1:5" ht="38.25">
      <c r="A346" t="s">
        <v>47</v>
      </c>
      <c r="E346" s="29" t="s">
        <v>848</v>
      </c>
    </row>
    <row r="347" spans="1:16" ht="25.5">
      <c r="A347" s="18" t="s">
        <v>39</v>
      </c>
      <c s="23" t="s">
        <v>869</v>
      </c>
      <c s="23" t="s">
        <v>859</v>
      </c>
      <c s="18" t="s">
        <v>16</v>
      </c>
      <c s="24" t="s">
        <v>860</v>
      </c>
      <c s="25" t="s">
        <v>170</v>
      </c>
      <c s="26">
        <v>6.8</v>
      </c>
      <c s="27">
        <v>0</v>
      </c>
      <c s="27">
        <f>ROUND(ROUND(H347,2)*ROUND(G347,3),2)</f>
      </c>
      <c r="O347">
        <f>(I347*21)/100</f>
      </c>
      <c t="s">
        <v>17</v>
      </c>
    </row>
    <row r="348" spans="1:5" ht="63.75">
      <c r="A348" s="28" t="s">
        <v>44</v>
      </c>
      <c r="E348" s="29" t="s">
        <v>1121</v>
      </c>
    </row>
    <row r="349" spans="1:5" ht="12.75">
      <c r="A349" s="30" t="s">
        <v>45</v>
      </c>
      <c r="E349" s="31" t="s">
        <v>1116</v>
      </c>
    </row>
    <row r="350" spans="1:5" ht="38.25">
      <c r="A350" t="s">
        <v>47</v>
      </c>
      <c r="E350" s="29" t="s">
        <v>848</v>
      </c>
    </row>
    <row r="351" spans="1:16" ht="25.5">
      <c r="A351" s="18" t="s">
        <v>39</v>
      </c>
      <c s="23" t="s">
        <v>875</v>
      </c>
      <c s="23" t="s">
        <v>859</v>
      </c>
      <c s="18" t="s">
        <v>27</v>
      </c>
      <c s="24" t="s">
        <v>860</v>
      </c>
      <c s="25" t="s">
        <v>170</v>
      </c>
      <c s="26">
        <v>8.586</v>
      </c>
      <c s="27">
        <v>0</v>
      </c>
      <c s="27">
        <f>ROUND(ROUND(H351,2)*ROUND(G351,3),2)</f>
      </c>
      <c r="O351">
        <f>(I351*21)/100</f>
      </c>
      <c t="s">
        <v>17</v>
      </c>
    </row>
    <row r="352" spans="1:5" ht="63.75">
      <c r="A352" s="28" t="s">
        <v>44</v>
      </c>
      <c r="E352" s="29" t="s">
        <v>1122</v>
      </c>
    </row>
    <row r="353" spans="1:5" ht="12.75">
      <c r="A353" s="30" t="s">
        <v>45</v>
      </c>
      <c r="E353" s="31" t="s">
        <v>1118</v>
      </c>
    </row>
    <row r="354" spans="1:5" ht="38.25">
      <c r="A354" t="s">
        <v>47</v>
      </c>
      <c r="E354" s="29" t="s">
        <v>848</v>
      </c>
    </row>
    <row r="355" spans="1:16" ht="12.75">
      <c r="A355" s="18" t="s">
        <v>39</v>
      </c>
      <c s="23" t="s">
        <v>878</v>
      </c>
      <c s="23" t="s">
        <v>870</v>
      </c>
      <c s="18" t="s">
        <v>23</v>
      </c>
      <c s="24" t="s">
        <v>871</v>
      </c>
      <c s="25" t="s">
        <v>104</v>
      </c>
      <c s="26">
        <v>1028.55</v>
      </c>
      <c s="27">
        <v>0</v>
      </c>
      <c s="27">
        <f>ROUND(ROUND(H355,2)*ROUND(G355,3),2)</f>
      </c>
      <c r="O355">
        <f>(I355*21)/100</f>
      </c>
      <c t="s">
        <v>17</v>
      </c>
    </row>
    <row r="356" spans="1:5" ht="63.75">
      <c r="A356" s="28" t="s">
        <v>44</v>
      </c>
      <c r="E356" s="29" t="s">
        <v>1123</v>
      </c>
    </row>
    <row r="357" spans="1:5" ht="12.75">
      <c r="A357" s="30" t="s">
        <v>45</v>
      </c>
      <c r="E357" s="31" t="s">
        <v>1124</v>
      </c>
    </row>
    <row r="358" spans="1:5" ht="51">
      <c r="A358" t="s">
        <v>47</v>
      </c>
      <c r="E358" s="29" t="s">
        <v>874</v>
      </c>
    </row>
    <row r="359" spans="1:16" ht="12.75">
      <c r="A359" s="18" t="s">
        <v>39</v>
      </c>
      <c s="23" t="s">
        <v>883</v>
      </c>
      <c s="23" t="s">
        <v>870</v>
      </c>
      <c s="18" t="s">
        <v>17</v>
      </c>
      <c s="24" t="s">
        <v>871</v>
      </c>
      <c s="25" t="s">
        <v>104</v>
      </c>
      <c s="26">
        <v>123.02</v>
      </c>
      <c s="27">
        <v>0</v>
      </c>
      <c s="27">
        <f>ROUND(ROUND(H359,2)*ROUND(G359,3),2)</f>
      </c>
      <c r="O359">
        <f>(I359*21)/100</f>
      </c>
      <c t="s">
        <v>17</v>
      </c>
    </row>
    <row r="360" spans="1:5" ht="63.75">
      <c r="A360" s="28" t="s">
        <v>44</v>
      </c>
      <c r="E360" s="29" t="s">
        <v>1125</v>
      </c>
    </row>
    <row r="361" spans="1:5" ht="12.75">
      <c r="A361" s="30" t="s">
        <v>45</v>
      </c>
      <c r="E361" s="31" t="s">
        <v>1126</v>
      </c>
    </row>
    <row r="362" spans="1:5" ht="51">
      <c r="A362" t="s">
        <v>47</v>
      </c>
      <c r="E362" s="29" t="s">
        <v>874</v>
      </c>
    </row>
    <row r="363" spans="1:16" ht="12.75">
      <c r="A363" s="18" t="s">
        <v>39</v>
      </c>
      <c s="23" t="s">
        <v>889</v>
      </c>
      <c s="23" t="s">
        <v>879</v>
      </c>
      <c s="18" t="s">
        <v>41</v>
      </c>
      <c s="24" t="s">
        <v>880</v>
      </c>
      <c s="25" t="s">
        <v>104</v>
      </c>
      <c s="26">
        <v>21.26</v>
      </c>
      <c s="27">
        <v>0</v>
      </c>
      <c s="27">
        <f>ROUND(ROUND(H363,2)*ROUND(G363,3),2)</f>
      </c>
      <c r="O363">
        <f>(I363*21)/100</f>
      </c>
      <c t="s">
        <v>17</v>
      </c>
    </row>
    <row r="364" spans="1:5" ht="25.5">
      <c r="A364" s="28" t="s">
        <v>44</v>
      </c>
      <c r="E364" s="29" t="s">
        <v>1127</v>
      </c>
    </row>
    <row r="365" spans="1:5" ht="12.75">
      <c r="A365" s="30" t="s">
        <v>45</v>
      </c>
      <c r="E365" s="31" t="s">
        <v>1093</v>
      </c>
    </row>
    <row r="366" spans="1:5" ht="25.5">
      <c r="A366" t="s">
        <v>47</v>
      </c>
      <c r="E366" s="29" t="s">
        <v>882</v>
      </c>
    </row>
    <row r="367" spans="1:16" ht="12.75">
      <c r="A367" s="18" t="s">
        <v>39</v>
      </c>
      <c s="23" t="s">
        <v>894</v>
      </c>
      <c s="23" t="s">
        <v>1128</v>
      </c>
      <c s="18" t="s">
        <v>41</v>
      </c>
      <c s="24" t="s">
        <v>1129</v>
      </c>
      <c s="25" t="s">
        <v>104</v>
      </c>
      <c s="26">
        <v>7.2</v>
      </c>
      <c s="27">
        <v>0</v>
      </c>
      <c s="27">
        <f>ROUND(ROUND(H367,2)*ROUND(G367,3),2)</f>
      </c>
      <c r="O367">
        <f>(I367*21)/100</f>
      </c>
      <c t="s">
        <v>17</v>
      </c>
    </row>
    <row r="368" spans="1:5" ht="38.25">
      <c r="A368" s="28" t="s">
        <v>44</v>
      </c>
      <c r="E368" s="29" t="s">
        <v>1130</v>
      </c>
    </row>
    <row r="369" spans="1:5" ht="12.75">
      <c r="A369" s="30" t="s">
        <v>45</v>
      </c>
      <c r="E369" s="31" t="s">
        <v>1131</v>
      </c>
    </row>
    <row r="370" spans="1:5" ht="76.5">
      <c r="A370" t="s">
        <v>47</v>
      </c>
      <c r="E370" s="29" t="s">
        <v>1132</v>
      </c>
    </row>
    <row r="371" spans="1:16" ht="12.75">
      <c r="A371" s="18" t="s">
        <v>39</v>
      </c>
      <c s="23" t="s">
        <v>897</v>
      </c>
      <c s="23" t="s">
        <v>439</v>
      </c>
      <c s="18" t="s">
        <v>41</v>
      </c>
      <c s="24" t="s">
        <v>440</v>
      </c>
      <c s="25" t="s">
        <v>358</v>
      </c>
      <c s="26">
        <v>17.502</v>
      </c>
      <c s="27">
        <v>0</v>
      </c>
      <c s="27">
        <f>ROUND(ROUND(H371,2)*ROUND(G371,3),2)</f>
      </c>
      <c r="O371">
        <f>(I371*21)/100</f>
      </c>
      <c t="s">
        <v>17</v>
      </c>
    </row>
    <row r="372" spans="1:5" ht="25.5">
      <c r="A372" s="28" t="s">
        <v>44</v>
      </c>
      <c r="E372" s="29" t="s">
        <v>1133</v>
      </c>
    </row>
    <row r="373" spans="1:5" ht="12.75">
      <c r="A373" s="30" t="s">
        <v>45</v>
      </c>
      <c r="E373" s="31" t="s">
        <v>1134</v>
      </c>
    </row>
    <row r="374" spans="1:5" ht="102">
      <c r="A374" t="s">
        <v>47</v>
      </c>
      <c r="E374" s="29" t="s">
        <v>432</v>
      </c>
    </row>
    <row r="375" spans="1:16" ht="12.75">
      <c r="A375" s="18" t="s">
        <v>39</v>
      </c>
      <c s="23" t="s">
        <v>902</v>
      </c>
      <c s="23" t="s">
        <v>447</v>
      </c>
      <c s="18" t="s">
        <v>41</v>
      </c>
      <c s="24" t="s">
        <v>448</v>
      </c>
      <c s="25" t="s">
        <v>435</v>
      </c>
      <c s="26">
        <v>442.801</v>
      </c>
      <c s="27">
        <v>0</v>
      </c>
      <c s="27">
        <f>ROUND(ROUND(H375,2)*ROUND(G375,3),2)</f>
      </c>
      <c r="O375">
        <f>(I375*21)/100</f>
      </c>
      <c t="s">
        <v>17</v>
      </c>
    </row>
    <row r="376" spans="1:5" ht="12.75">
      <c r="A376" s="28" t="s">
        <v>44</v>
      </c>
      <c r="E376" s="29" t="s">
        <v>1135</v>
      </c>
    </row>
    <row r="377" spans="1:5" ht="12.75">
      <c r="A377" s="30" t="s">
        <v>45</v>
      </c>
      <c r="E377" s="31" t="s">
        <v>1136</v>
      </c>
    </row>
    <row r="378" spans="1:5" ht="25.5">
      <c r="A378" t="s">
        <v>47</v>
      </c>
      <c r="E378" s="29" t="s">
        <v>438</v>
      </c>
    </row>
    <row r="379" spans="1:16" ht="12.75">
      <c r="A379" s="18" t="s">
        <v>39</v>
      </c>
      <c s="23" t="s">
        <v>1137</v>
      </c>
      <c s="23" t="s">
        <v>455</v>
      </c>
      <c s="18" t="s">
        <v>41</v>
      </c>
      <c s="24" t="s">
        <v>456</v>
      </c>
      <c s="25" t="s">
        <v>358</v>
      </c>
      <c s="26">
        <v>2.816</v>
      </c>
      <c s="27">
        <v>0</v>
      </c>
      <c s="27">
        <f>ROUND(ROUND(H379,2)*ROUND(G379,3),2)</f>
      </c>
      <c r="O379">
        <f>(I379*21)/100</f>
      </c>
      <c t="s">
        <v>17</v>
      </c>
    </row>
    <row r="380" spans="1:5" ht="38.25">
      <c r="A380" s="28" t="s">
        <v>44</v>
      </c>
      <c r="E380" s="29" t="s">
        <v>1138</v>
      </c>
    </row>
    <row r="381" spans="1:5" ht="12.75">
      <c r="A381" s="30" t="s">
        <v>45</v>
      </c>
      <c r="E381" s="31" t="s">
        <v>1139</v>
      </c>
    </row>
    <row r="382" spans="1:5" ht="102">
      <c r="A382" t="s">
        <v>47</v>
      </c>
      <c r="E382" s="29" t="s">
        <v>432</v>
      </c>
    </row>
    <row r="383" spans="1:16" ht="12.75">
      <c r="A383" s="18" t="s">
        <v>39</v>
      </c>
      <c s="23" t="s">
        <v>1140</v>
      </c>
      <c s="23" t="s">
        <v>459</v>
      </c>
      <c s="18" t="s">
        <v>41</v>
      </c>
      <c s="24" t="s">
        <v>460</v>
      </c>
      <c s="25" t="s">
        <v>435</v>
      </c>
      <c s="26">
        <v>77.44</v>
      </c>
      <c s="27">
        <v>0</v>
      </c>
      <c s="27">
        <f>ROUND(ROUND(H383,2)*ROUND(G383,3),2)</f>
      </c>
      <c r="O383">
        <f>(I383*21)/100</f>
      </c>
      <c t="s">
        <v>17</v>
      </c>
    </row>
    <row r="384" spans="1:5" ht="12.75">
      <c r="A384" s="28" t="s">
        <v>44</v>
      </c>
      <c r="E384" s="29" t="s">
        <v>1141</v>
      </c>
    </row>
    <row r="385" spans="1:5" ht="12.75">
      <c r="A385" s="30" t="s">
        <v>45</v>
      </c>
      <c r="E385" s="31" t="s">
        <v>1142</v>
      </c>
    </row>
    <row r="386" spans="1:5" ht="25.5">
      <c r="A386" t="s">
        <v>47</v>
      </c>
      <c r="E386" s="29" t="s">
        <v>438</v>
      </c>
    </row>
    <row r="387" spans="1:16" ht="12.75">
      <c r="A387" s="18" t="s">
        <v>39</v>
      </c>
      <c s="23" t="s">
        <v>1143</v>
      </c>
      <c s="23" t="s">
        <v>1144</v>
      </c>
      <c s="18" t="s">
        <v>41</v>
      </c>
      <c s="24" t="s">
        <v>1145</v>
      </c>
      <c s="25" t="s">
        <v>98</v>
      </c>
      <c s="26">
        <v>1.188</v>
      </c>
      <c s="27">
        <v>0</v>
      </c>
      <c s="27">
        <f>ROUND(ROUND(H387,2)*ROUND(G387,3),2)</f>
      </c>
      <c r="O387">
        <f>(I387*21)/100</f>
      </c>
      <c t="s">
        <v>17</v>
      </c>
    </row>
    <row r="388" spans="1:5" ht="38.25">
      <c r="A388" s="28" t="s">
        <v>44</v>
      </c>
      <c r="E388" s="29" t="s">
        <v>1146</v>
      </c>
    </row>
    <row r="389" spans="1:5" ht="12.75">
      <c r="A389" s="30" t="s">
        <v>45</v>
      </c>
      <c r="E389" s="31" t="s">
        <v>1147</v>
      </c>
    </row>
    <row r="390" spans="1:5" ht="102">
      <c r="A390" t="s">
        <v>47</v>
      </c>
      <c r="E390" s="29" t="s">
        <v>1148</v>
      </c>
    </row>
    <row r="391" spans="1:16" ht="12.75">
      <c r="A391" s="18" t="s">
        <v>39</v>
      </c>
      <c s="23" t="s">
        <v>1149</v>
      </c>
      <c s="23" t="s">
        <v>898</v>
      </c>
      <c s="18" t="s">
        <v>41</v>
      </c>
      <c s="24" t="s">
        <v>899</v>
      </c>
      <c s="25" t="s">
        <v>111</v>
      </c>
      <c s="26">
        <v>15</v>
      </c>
      <c s="27">
        <v>0</v>
      </c>
      <c s="27">
        <f>ROUND(ROUND(H391,2)*ROUND(G391,3),2)</f>
      </c>
      <c r="O391">
        <f>(I391*21)/100</f>
      </c>
      <c t="s">
        <v>17</v>
      </c>
    </row>
    <row r="392" spans="1:5" ht="38.25">
      <c r="A392" s="28" t="s">
        <v>44</v>
      </c>
      <c r="E392" s="29" t="s">
        <v>1150</v>
      </c>
    </row>
    <row r="393" spans="1:5" ht="12.75">
      <c r="A393" s="30" t="s">
        <v>45</v>
      </c>
      <c r="E393" s="31" t="s">
        <v>317</v>
      </c>
    </row>
    <row r="394" spans="1:5" ht="76.5">
      <c r="A394" t="s">
        <v>47</v>
      </c>
      <c r="E394" s="29" t="s">
        <v>901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